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G_Backup\Susana\Aulas\2020-2021_IOA\Isabelinha_Simplex\"/>
    </mc:Choice>
  </mc:AlternateContent>
  <bookViews>
    <workbookView xWindow="0" yWindow="0" windowWidth="20520" windowHeight="9468" activeTab="2"/>
  </bookViews>
  <sheets>
    <sheet name="exercise1" sheetId="17" r:id="rId1"/>
    <sheet name="exercise2" sheetId="19" r:id="rId2"/>
    <sheet name="Exercise3-9" sheetId="2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9" l="1"/>
  <c r="T16" i="19"/>
  <c r="S16" i="19"/>
  <c r="R16" i="19"/>
  <c r="Q16" i="19"/>
  <c r="P16" i="19"/>
  <c r="O16" i="19"/>
  <c r="N16" i="19"/>
  <c r="M16" i="19"/>
  <c r="L16" i="19"/>
  <c r="T15" i="19"/>
  <c r="S15" i="19"/>
  <c r="R15" i="19"/>
  <c r="Q15" i="19"/>
  <c r="P15" i="19"/>
  <c r="O15" i="19"/>
  <c r="N15" i="19"/>
  <c r="M15" i="19"/>
  <c r="L15" i="19"/>
  <c r="T14" i="19"/>
  <c r="S14" i="19"/>
  <c r="R14" i="19"/>
  <c r="Q14" i="19"/>
  <c r="P14" i="19"/>
  <c r="O14" i="19"/>
  <c r="N14" i="19"/>
  <c r="M14" i="19"/>
  <c r="L14" i="19"/>
  <c r="T13" i="19"/>
  <c r="S13" i="19"/>
  <c r="R13" i="19"/>
  <c r="Q13" i="19"/>
  <c r="Q21" i="19" s="1"/>
  <c r="P13" i="19"/>
  <c r="O13" i="19"/>
  <c r="N13" i="19"/>
  <c r="M13" i="19"/>
  <c r="L13" i="19"/>
  <c r="T12" i="19"/>
  <c r="S12" i="19"/>
  <c r="R12" i="19"/>
  <c r="Q12" i="19"/>
  <c r="P12" i="19"/>
  <c r="O12" i="19"/>
  <c r="N12" i="19"/>
  <c r="M12" i="19"/>
  <c r="L12" i="19"/>
  <c r="T11" i="19"/>
  <c r="S11" i="19"/>
  <c r="S19" i="19" s="1"/>
  <c r="R11" i="19"/>
  <c r="R19" i="19" s="1"/>
  <c r="Q11" i="19"/>
  <c r="Q19" i="19" s="1"/>
  <c r="P11" i="19"/>
  <c r="O11" i="19"/>
  <c r="N11" i="19"/>
  <c r="M11" i="19"/>
  <c r="L11" i="19"/>
  <c r="U8" i="19"/>
  <c r="U5" i="19"/>
  <c r="U4" i="19"/>
  <c r="P5" i="20"/>
  <c r="P10" i="20"/>
  <c r="O21" i="19" l="1"/>
  <c r="M19" i="19"/>
  <c r="T20" i="19"/>
  <c r="S21" i="19"/>
  <c r="O19" i="19"/>
  <c r="M21" i="19"/>
  <c r="M29" i="19" s="1"/>
  <c r="O20" i="19"/>
  <c r="N20" i="19"/>
  <c r="U14" i="19"/>
  <c r="N21" i="19"/>
  <c r="P20" i="19"/>
  <c r="P21" i="19"/>
  <c r="R20" i="19"/>
  <c r="Q20" i="19"/>
  <c r="P19" i="19"/>
  <c r="T19" i="19"/>
  <c r="T27" i="19" s="1"/>
  <c r="S20" i="19"/>
  <c r="R21" i="19"/>
  <c r="N19" i="19"/>
  <c r="M20" i="19"/>
  <c r="L21" i="19"/>
  <c r="T21" i="19"/>
  <c r="T29" i="19" s="1"/>
  <c r="U12" i="19"/>
  <c r="L20" i="19"/>
  <c r="U13" i="19"/>
  <c r="L19" i="19"/>
  <c r="L242" i="20"/>
  <c r="M242" i="20"/>
  <c r="N242" i="20"/>
  <c r="O242" i="20"/>
  <c r="P242" i="20"/>
  <c r="Q242" i="20"/>
  <c r="K242" i="20"/>
  <c r="M241" i="20"/>
  <c r="L238" i="20"/>
  <c r="M238" i="20"/>
  <c r="N238" i="20"/>
  <c r="O238" i="20"/>
  <c r="P238" i="20"/>
  <c r="Q238" i="20"/>
  <c r="K238" i="20"/>
  <c r="R233" i="20"/>
  <c r="R232" i="20"/>
  <c r="L214" i="20"/>
  <c r="M214" i="20"/>
  <c r="N214" i="20"/>
  <c r="O214" i="20"/>
  <c r="P214" i="20"/>
  <c r="Q214" i="20"/>
  <c r="K214" i="20"/>
  <c r="L208" i="20"/>
  <c r="M208" i="20"/>
  <c r="N208" i="20"/>
  <c r="O208" i="20"/>
  <c r="P208" i="20"/>
  <c r="Q208" i="20"/>
  <c r="K208" i="20"/>
  <c r="R204" i="20"/>
  <c r="R203" i="20"/>
  <c r="P27" i="19" l="1"/>
  <c r="M31" i="19"/>
  <c r="M32" i="19"/>
  <c r="M30" i="19"/>
  <c r="U20" i="19"/>
  <c r="M28" i="19"/>
  <c r="P29" i="19"/>
  <c r="T28" i="19"/>
  <c r="T31" i="19"/>
  <c r="T32" i="19"/>
  <c r="T30" i="19"/>
  <c r="S29" i="19"/>
  <c r="K29" i="19"/>
  <c r="M27" i="19"/>
  <c r="R29" i="19"/>
  <c r="N29" i="19"/>
  <c r="L29" i="19"/>
  <c r="L28" i="19" s="1"/>
  <c r="Q29" i="19"/>
  <c r="U21" i="19"/>
  <c r="O29" i="19"/>
  <c r="K182" i="20"/>
  <c r="L182" i="20"/>
  <c r="M182" i="20"/>
  <c r="N182" i="20"/>
  <c r="O182" i="20"/>
  <c r="P182" i="20"/>
  <c r="Q182" i="20"/>
  <c r="J182" i="20"/>
  <c r="S37" i="19" l="1"/>
  <c r="N27" i="19"/>
  <c r="N35" i="19" s="1"/>
  <c r="N37" i="19"/>
  <c r="R37" i="19"/>
  <c r="M39" i="19"/>
  <c r="M40" i="19" s="1"/>
  <c r="P35" i="19"/>
  <c r="M35" i="19"/>
  <c r="P28" i="19"/>
  <c r="P36" i="19" s="1"/>
  <c r="P37" i="19"/>
  <c r="L27" i="19"/>
  <c r="T39" i="19"/>
  <c r="T37" i="19" s="1"/>
  <c r="Q27" i="19"/>
  <c r="Q35" i="19" s="1"/>
  <c r="M36" i="19"/>
  <c r="M37" i="19"/>
  <c r="K30" i="19"/>
  <c r="K31" i="19"/>
  <c r="K39" i="19" s="1"/>
  <c r="K37" i="19" s="1"/>
  <c r="K32" i="19"/>
  <c r="K40" i="19" s="1"/>
  <c r="O30" i="19"/>
  <c r="O32" i="19"/>
  <c r="O31" i="19"/>
  <c r="O39" i="19" s="1"/>
  <c r="O37" i="19" s="1"/>
  <c r="U28" i="19"/>
  <c r="S32" i="19"/>
  <c r="S31" i="19"/>
  <c r="S39" i="19" s="1"/>
  <c r="S30" i="19"/>
  <c r="S38" i="19" s="1"/>
  <c r="S27" i="19"/>
  <c r="R31" i="19"/>
  <c r="R39" i="19" s="1"/>
  <c r="R30" i="19"/>
  <c r="R38" i="19" s="1"/>
  <c r="R32" i="19"/>
  <c r="R40" i="19" s="1"/>
  <c r="R27" i="19"/>
  <c r="R35" i="19" s="1"/>
  <c r="P32" i="19"/>
  <c r="P30" i="19"/>
  <c r="P31" i="19"/>
  <c r="P39" i="19" s="1"/>
  <c r="Q31" i="19"/>
  <c r="Q39" i="19" s="1"/>
  <c r="Q37" i="19" s="1"/>
  <c r="Q32" i="19"/>
  <c r="Q40" i="19" s="1"/>
  <c r="Q30" i="19"/>
  <c r="Q38" i="19" s="1"/>
  <c r="K28" i="19"/>
  <c r="K36" i="19" s="1"/>
  <c r="L31" i="19"/>
  <c r="L39" i="19" s="1"/>
  <c r="L37" i="19" s="1"/>
  <c r="L32" i="19"/>
  <c r="L30" i="19"/>
  <c r="N32" i="19"/>
  <c r="N30" i="19"/>
  <c r="N31" i="19"/>
  <c r="N39" i="19" s="1"/>
  <c r="R28" i="19"/>
  <c r="R36" i="19" s="1"/>
  <c r="O27" i="19"/>
  <c r="O35" i="19" s="1"/>
  <c r="Q28" i="19"/>
  <c r="Q36" i="19" s="1"/>
  <c r="N28" i="19"/>
  <c r="K27" i="19"/>
  <c r="S28" i="19"/>
  <c r="S36" i="19" s="1"/>
  <c r="O28" i="19"/>
  <c r="J175" i="20"/>
  <c r="K175" i="20"/>
  <c r="L175" i="20"/>
  <c r="M175" i="20"/>
  <c r="N175" i="20"/>
  <c r="O175" i="20"/>
  <c r="P175" i="20"/>
  <c r="Q175" i="20"/>
  <c r="R169" i="20"/>
  <c r="R168" i="20"/>
  <c r="T40" i="19" l="1"/>
  <c r="S35" i="19"/>
  <c r="T35" i="19"/>
  <c r="O38" i="19"/>
  <c r="N38" i="19"/>
  <c r="L35" i="19"/>
  <c r="T38" i="19"/>
  <c r="O36" i="19"/>
  <c r="L38" i="19"/>
  <c r="P38" i="19"/>
  <c r="K38" i="19"/>
  <c r="O40" i="19"/>
  <c r="N40" i="19"/>
  <c r="K35" i="19"/>
  <c r="N36" i="19"/>
  <c r="L40" i="19"/>
  <c r="P40" i="19"/>
  <c r="U32" i="19"/>
  <c r="S40" i="19"/>
  <c r="U31" i="19"/>
  <c r="M38" i="19"/>
  <c r="T36" i="19"/>
  <c r="L36" i="19"/>
  <c r="N180" i="20"/>
  <c r="N179" i="20"/>
  <c r="J180" i="20"/>
  <c r="J179" i="20"/>
  <c r="Q180" i="20"/>
  <c r="Q179" i="20"/>
  <c r="M179" i="20"/>
  <c r="M180" i="20"/>
  <c r="P180" i="20"/>
  <c r="P179" i="20"/>
  <c r="L180" i="20"/>
  <c r="L179" i="20"/>
  <c r="O180" i="20"/>
  <c r="O179" i="20"/>
  <c r="K180" i="20"/>
  <c r="K179" i="20"/>
  <c r="N149" i="20"/>
  <c r="L144" i="20"/>
  <c r="L149" i="20" s="1"/>
  <c r="M144" i="20"/>
  <c r="M149" i="20" s="1"/>
  <c r="N144" i="20"/>
  <c r="N148" i="20" s="1"/>
  <c r="O144" i="20"/>
  <c r="O148" i="20" s="1"/>
  <c r="P144" i="20"/>
  <c r="P149" i="20" s="1"/>
  <c r="K144" i="20"/>
  <c r="K149" i="20" s="1"/>
  <c r="Q137" i="20"/>
  <c r="Q138" i="20"/>
  <c r="Q136" i="20"/>
  <c r="N119" i="20"/>
  <c r="N126" i="20" s="1"/>
  <c r="O119" i="20"/>
  <c r="O126" i="20" s="1"/>
  <c r="R114" i="20"/>
  <c r="L113" i="20"/>
  <c r="L119" i="20" s="1"/>
  <c r="M113" i="20"/>
  <c r="M119" i="20" s="1"/>
  <c r="N113" i="20"/>
  <c r="O113" i="20"/>
  <c r="P113" i="20"/>
  <c r="P119" i="20" s="1"/>
  <c r="Q113" i="20"/>
  <c r="Q119" i="20" s="1"/>
  <c r="K113" i="20"/>
  <c r="K119" i="20" s="1"/>
  <c r="K126" i="20" s="1"/>
  <c r="K112" i="20"/>
  <c r="L112" i="20"/>
  <c r="L124" i="20" s="1"/>
  <c r="M112" i="20"/>
  <c r="N112" i="20"/>
  <c r="O112" i="20"/>
  <c r="P112" i="20"/>
  <c r="P124" i="20" s="1"/>
  <c r="Q112" i="20"/>
  <c r="L111" i="20"/>
  <c r="M111" i="20"/>
  <c r="N111" i="20"/>
  <c r="N123" i="20" s="1"/>
  <c r="O111" i="20"/>
  <c r="O123" i="20" s="1"/>
  <c r="P111" i="20"/>
  <c r="Q111" i="20"/>
  <c r="K111" i="20"/>
  <c r="R107" i="20"/>
  <c r="R108" i="20"/>
  <c r="R106" i="20"/>
  <c r="L78" i="20"/>
  <c r="M78" i="20"/>
  <c r="N78" i="20"/>
  <c r="O78" i="20"/>
  <c r="P78" i="20"/>
  <c r="Q78" i="20" s="1"/>
  <c r="K78" i="20"/>
  <c r="L77" i="20"/>
  <c r="M77" i="20"/>
  <c r="N77" i="20"/>
  <c r="O77" i="20"/>
  <c r="P77" i="20"/>
  <c r="Q77" i="20" s="1"/>
  <c r="K77" i="20"/>
  <c r="L75" i="20"/>
  <c r="M75" i="20"/>
  <c r="N75" i="20"/>
  <c r="O75" i="20"/>
  <c r="P75" i="20"/>
  <c r="K75" i="20"/>
  <c r="Q70" i="20"/>
  <c r="Q72" i="20"/>
  <c r="Q71" i="20"/>
  <c r="Q50" i="20"/>
  <c r="L44" i="20"/>
  <c r="L51" i="20" s="1"/>
  <c r="M44" i="20"/>
  <c r="M48" i="20" s="1"/>
  <c r="N44" i="20"/>
  <c r="N48" i="20" s="1"/>
  <c r="O44" i="20"/>
  <c r="O49" i="20" s="1"/>
  <c r="O55" i="20" s="1"/>
  <c r="O62" i="20" s="1"/>
  <c r="P44" i="20"/>
  <c r="P49" i="20" s="1"/>
  <c r="P55" i="20" s="1"/>
  <c r="P62" i="20" s="1"/>
  <c r="K44" i="20"/>
  <c r="K51" i="20" s="1"/>
  <c r="Q38" i="20"/>
  <c r="Q39" i="20"/>
  <c r="Q37" i="20"/>
  <c r="K123" i="20" l="1"/>
  <c r="O147" i="20"/>
  <c r="O124" i="20"/>
  <c r="K124" i="20"/>
  <c r="N147" i="20"/>
  <c r="N124" i="20"/>
  <c r="O149" i="20"/>
  <c r="R112" i="20"/>
  <c r="M124" i="20"/>
  <c r="P123" i="20"/>
  <c r="P126" i="20"/>
  <c r="L123" i="20"/>
  <c r="L126" i="20"/>
  <c r="Q126" i="20"/>
  <c r="Q123" i="20"/>
  <c r="M126" i="20"/>
  <c r="M123" i="20"/>
  <c r="R113" i="20"/>
  <c r="Q124" i="20"/>
  <c r="K148" i="20"/>
  <c r="M148" i="20"/>
  <c r="P148" i="20"/>
  <c r="L148" i="20"/>
  <c r="K147" i="20"/>
  <c r="M147" i="20"/>
  <c r="P147" i="20"/>
  <c r="L147" i="20"/>
  <c r="P48" i="20"/>
  <c r="O51" i="20"/>
  <c r="O63" i="20" s="1"/>
  <c r="P51" i="20"/>
  <c r="P63" i="20" s="1"/>
  <c r="L48" i="20"/>
  <c r="K48" i="20"/>
  <c r="N49" i="20"/>
  <c r="N55" i="20" s="1"/>
  <c r="N62" i="20" s="1"/>
  <c r="O48" i="20"/>
  <c r="K49" i="20"/>
  <c r="K55" i="20" s="1"/>
  <c r="K62" i="20" s="1"/>
  <c r="M49" i="20"/>
  <c r="M55" i="20" s="1"/>
  <c r="M62" i="20" s="1"/>
  <c r="N51" i="20"/>
  <c r="N63" i="20" s="1"/>
  <c r="L49" i="20"/>
  <c r="L55" i="20" s="1"/>
  <c r="M51" i="20"/>
  <c r="L10" i="20"/>
  <c r="L9" i="20" s="1"/>
  <c r="L20" i="20" s="1"/>
  <c r="M10" i="20"/>
  <c r="N10" i="20"/>
  <c r="O10" i="20"/>
  <c r="O9" i="20" s="1"/>
  <c r="O20" i="20" s="1"/>
  <c r="K10" i="20"/>
  <c r="K9" i="20" s="1"/>
  <c r="K20" i="20" s="1"/>
  <c r="P6" i="20"/>
  <c r="F20" i="17"/>
  <c r="A26" i="17"/>
  <c r="L11" i="20" l="1"/>
  <c r="L22" i="20" s="1"/>
  <c r="L21" i="20" s="1"/>
  <c r="N60" i="20"/>
  <c r="O60" i="20"/>
  <c r="K11" i="20"/>
  <c r="K22" i="20" s="1"/>
  <c r="K21" i="20" s="1"/>
  <c r="K60" i="20"/>
  <c r="Q51" i="20"/>
  <c r="L63" i="20"/>
  <c r="L62" i="20"/>
  <c r="L60" i="20"/>
  <c r="P60" i="20"/>
  <c r="M60" i="20"/>
  <c r="O11" i="20"/>
  <c r="M63" i="20"/>
  <c r="Q49" i="20"/>
  <c r="K63" i="20"/>
  <c r="N9" i="20"/>
  <c r="N20" i="20" s="1"/>
  <c r="M9" i="20"/>
  <c r="M20" i="20" s="1"/>
  <c r="N11" i="20"/>
  <c r="N22" i="20" s="1"/>
  <c r="N21" i="20" s="1"/>
  <c r="M11" i="20"/>
  <c r="M22" i="20" s="1"/>
  <c r="M21" i="20" s="1"/>
  <c r="S31" i="17"/>
  <c r="S17" i="17"/>
  <c r="M11" i="17"/>
  <c r="M18" i="17" s="1"/>
  <c r="N11" i="17"/>
  <c r="N19" i="17" s="1"/>
  <c r="N25" i="17" s="1"/>
  <c r="O11" i="17"/>
  <c r="O18" i="17" s="1"/>
  <c r="P11" i="17"/>
  <c r="P16" i="17" s="1"/>
  <c r="Q11" i="17"/>
  <c r="Q19" i="17" s="1"/>
  <c r="Q25" i="17" s="1"/>
  <c r="R11" i="17"/>
  <c r="R19" i="17" s="1"/>
  <c r="L11" i="17"/>
  <c r="L18" i="17" s="1"/>
  <c r="S6" i="17"/>
  <c r="S7" i="17"/>
  <c r="S5" i="17"/>
  <c r="P11" i="20" l="1"/>
  <c r="O22" i="20"/>
  <c r="O21" i="20" s="1"/>
  <c r="O16" i="17"/>
  <c r="Q18" i="17"/>
  <c r="Q30" i="17" s="1"/>
  <c r="M19" i="17"/>
  <c r="M25" i="17" s="1"/>
  <c r="M29" i="17" s="1"/>
  <c r="L16" i="17"/>
  <c r="N16" i="17"/>
  <c r="N18" i="17"/>
  <c r="N30" i="17" s="1"/>
  <c r="R16" i="17"/>
  <c r="M16" i="17"/>
  <c r="Q16" i="17"/>
  <c r="R18" i="17"/>
  <c r="S18" i="17" s="1"/>
  <c r="R25" i="17"/>
  <c r="N29" i="17"/>
  <c r="Q29" i="17"/>
  <c r="P19" i="17"/>
  <c r="P25" i="17" s="1"/>
  <c r="P29" i="17" s="1"/>
  <c r="P18" i="17"/>
  <c r="L19" i="17"/>
  <c r="L25" i="17" s="1"/>
  <c r="L29" i="17" s="1"/>
  <c r="O19" i="17"/>
  <c r="O25" i="17" s="1"/>
  <c r="O29" i="17" s="1"/>
  <c r="Q28" i="17" l="1"/>
  <c r="M30" i="17"/>
  <c r="M28" i="17"/>
  <c r="N28" i="17"/>
  <c r="L28" i="17"/>
  <c r="S19" i="17"/>
  <c r="O30" i="17"/>
  <c r="L30" i="17"/>
  <c r="R29" i="17"/>
  <c r="S29" i="17" s="1"/>
  <c r="R28" i="17"/>
  <c r="S28" i="17" s="1"/>
  <c r="P28" i="17"/>
  <c r="P30" i="17"/>
  <c r="R30" i="17"/>
  <c r="S30" i="17" s="1"/>
  <c r="O28" i="17"/>
</calcChain>
</file>

<file path=xl/sharedStrings.xml><?xml version="1.0" encoding="utf-8"?>
<sst xmlns="http://schemas.openxmlformats.org/spreadsheetml/2006/main" count="957" uniqueCount="264">
  <si>
    <t>x1</t>
  </si>
  <si>
    <t>x2</t>
  </si>
  <si>
    <t>x3</t>
  </si>
  <si>
    <t>&lt;=</t>
  </si>
  <si>
    <t>=</t>
  </si>
  <si>
    <t>-</t>
  </si>
  <si>
    <t>R0</t>
  </si>
  <si>
    <t>R1</t>
  </si>
  <si>
    <t>R2</t>
  </si>
  <si>
    <t>R3</t>
  </si>
  <si>
    <t>X1</t>
  </si>
  <si>
    <t>X2</t>
  </si>
  <si>
    <t>R4</t>
  </si>
  <si>
    <t xml:space="preserve"> </t>
  </si>
  <si>
    <t>s2</t>
  </si>
  <si>
    <t>s3</t>
  </si>
  <si>
    <t>Total number of hours available</t>
  </si>
  <si>
    <t>Number of hours needed to produce each product</t>
  </si>
  <si>
    <t>A</t>
  </si>
  <si>
    <t>B</t>
  </si>
  <si>
    <t>C</t>
  </si>
  <si>
    <t>Process</t>
  </si>
  <si>
    <t>I</t>
  </si>
  <si>
    <t>II</t>
  </si>
  <si>
    <t>III</t>
  </si>
  <si>
    <t xml:space="preserve"> 4x1 + 5x2 + 6x3</t>
  </si>
  <si>
    <t>5x1 + 2x2 + 4x3</t>
  </si>
  <si>
    <t>3x1 + 5x2 + 4x3</t>
  </si>
  <si>
    <t>s1</t>
  </si>
  <si>
    <t>RHS</t>
  </si>
  <si>
    <t>z</t>
  </si>
  <si>
    <t>s4</t>
  </si>
  <si>
    <t>racio</t>
  </si>
  <si>
    <t>R1*1/4</t>
  </si>
  <si>
    <t>R0-(-4)*R1</t>
  </si>
  <si>
    <t>R2-(6)*R1</t>
  </si>
  <si>
    <t>R3-(4)*R1</t>
  </si>
  <si>
    <t>R3*1/3</t>
  </si>
  <si>
    <t>R0-(-1)*R3</t>
  </si>
  <si>
    <t>R1-(0.5)*R3</t>
  </si>
  <si>
    <t>R2-(2)*R3</t>
  </si>
  <si>
    <t>To maximize profit the company should stop producing product A and produce 2000 units of product B and another 2000 units of product C. This would result iin a total profit of 14000€. No available time was left in processes I and III, but there were 2000 hours left unused in process II (s2)</t>
  </si>
  <si>
    <t xml:space="preserve">A company produces 3 different products: A, B and C. Each product has to go under 3 processes consuming different amounts of time along the way. The time available for each process is described in the table below.
</t>
  </si>
  <si>
    <t xml:space="preserve">Assuming the selling profits for products A, B and C are 2, 3 and 4€ per unit. Determine how many units of each product should be produced to maximize the profit. 
Was there any time left?
</t>
  </si>
  <si>
    <t>Exercise 1</t>
  </si>
  <si>
    <t>subject to:</t>
  </si>
  <si>
    <t>Section</t>
  </si>
  <si>
    <t>Total number of hours (thousands)</t>
  </si>
  <si>
    <t>Number of hours needed to produce each model</t>
  </si>
  <si>
    <t>luxury</t>
  </si>
  <si>
    <t>regular</t>
  </si>
  <si>
    <t>exportation</t>
  </si>
  <si>
    <t>carpentry</t>
  </si>
  <si>
    <t>finishing</t>
  </si>
  <si>
    <t xml:space="preserve">Assuming the selling profit for the luxury, regular and exportation models is 1500, 1300 2500 respectively, formulate the LP problema in order to maximize the profit. 
Interpret the results detailling the optimal number of bookshelves of each type produced discussing the total amount of hours used in each section. How far from meeting the maximum demands were we?
</t>
  </si>
  <si>
    <t>s5</t>
  </si>
  <si>
    <t>R5</t>
  </si>
  <si>
    <t>R2*2</t>
  </si>
  <si>
    <t>R1-(0.5)*R2</t>
  </si>
  <si>
    <r>
      <rPr>
        <b/>
        <sz val="11"/>
        <color rgb="FF000000"/>
        <rFont val="Calibri"/>
        <family val="2"/>
      </rPr>
      <t>Objective function</t>
    </r>
    <r>
      <rPr>
        <sz val="11"/>
        <color rgb="FF000000"/>
        <rFont val="Calibri"/>
        <family val="2"/>
      </rPr>
      <t xml:space="preserve">: </t>
    </r>
  </si>
  <si>
    <t>(0, 2000, 2000, 0, 2000, 0)</t>
  </si>
  <si>
    <t xml:space="preserve">     Max   Z = 2x1 + 3x2 + 4x3</t>
  </si>
  <si>
    <t>Solving with the SIMPLEX:</t>
  </si>
  <si>
    <t>Exercise 2</t>
  </si>
  <si>
    <t>A company produces 3 diferente bookshelves: a luxury, a regular and na exportation model. Consider the maximum demand for each model to be 500, 750 and 400 respectively. The working hours at the carpentry and finishing sections have the working time limitations below:</t>
  </si>
  <si>
    <t xml:space="preserve">     Max    Z = 1500 x1 + 1300 x2 + 2500 x3</t>
  </si>
  <si>
    <t>Objective function:</t>
  </si>
  <si>
    <t>The optimal solution predicts the production of 500 units of the luxury model, 750 of the regular and 287.5 units of the exportation model. The exportation model was the only one unable to meet the demand (400 expected, 287. 5produced, 112.5 left (S3)). 487.5 hours left unused in the carpentry section (S4), but none left in the finishings (S5=0). Total profit =2443750 €</t>
  </si>
  <si>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20</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</si>
  <si>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8</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</si>
  <si>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 0</t>
    </r>
  </si>
  <si>
    <r>
      <t xml:space="preserve"> 2x</t>
    </r>
    <r>
      <rPr>
        <vertAlign val="subscript"/>
        <sz val="11"/>
        <color rgb="FF000000"/>
        <rFont val="Calibri"/>
        <family val="2"/>
        <scheme val="minor"/>
      </rPr>
      <t>1</t>
    </r>
    <r>
      <rPr>
        <sz val="11"/>
        <color rgb="FF000000"/>
        <rFont val="Calibri"/>
        <family val="2"/>
        <scheme val="minor"/>
      </rPr>
      <t xml:space="preserve"> + 4x</t>
    </r>
    <r>
      <rPr>
        <vertAlign val="subscript"/>
        <sz val="11"/>
        <color rgb="FF000000"/>
        <rFont val="Calibri"/>
        <family val="2"/>
        <scheme val="minor"/>
      </rPr>
      <t xml:space="preserve">2 </t>
    </r>
    <r>
      <rPr>
        <sz val="11"/>
        <color rgb="FF000000"/>
        <rFont val="Calibri"/>
        <family val="2"/>
        <scheme val="minor"/>
      </rPr>
      <t>+ S1</t>
    </r>
    <r>
      <rPr>
        <vertAlign val="subscript"/>
        <sz val="11"/>
        <color rgb="FF000000"/>
        <rFont val="Calibri"/>
        <family val="2"/>
        <scheme val="minor"/>
      </rPr>
      <t/>
    </r>
  </si>
  <si>
    <t xml:space="preserve"> ≤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</si>
  <si>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xml:space="preserve">       + S2</t>
    </r>
    <r>
      <rPr>
        <vertAlign val="subscript"/>
        <sz val="11"/>
        <color rgb="FF000000"/>
        <rFont val="Calibri"/>
        <family val="2"/>
        <scheme val="minor"/>
      </rPr>
      <t/>
    </r>
  </si>
  <si>
    <t xml:space="preserve"> ≤</t>
  </si>
  <si>
    <t>Z -   x1 -  2 x2</t>
  </si>
  <si>
    <t>R0-(-2)*R1</t>
  </si>
  <si>
    <t>R2-(1)*R1</t>
  </si>
  <si>
    <t>basic variables:</t>
  </si>
  <si>
    <t xml:space="preserve">x2 </t>
  </si>
  <si>
    <t>non-basic variables:</t>
  </si>
  <si>
    <t>Max:     Z = x1 +  2 x2</t>
  </si>
  <si>
    <t>Solution B: (x1, x2) = (2, 6) and Z= 10</t>
  </si>
  <si>
    <t>Exercise 3</t>
  </si>
  <si>
    <t>Exercise 4</t>
  </si>
  <si>
    <r>
      <t>Max:     Z =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</si>
  <si>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4</t>
    </r>
  </si>
  <si>
    <r>
      <t>2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6</t>
    </r>
  </si>
  <si>
    <r>
      <t>x</t>
    </r>
    <r>
      <rPr>
        <vertAlign val="subscript"/>
        <sz val="11"/>
        <color rgb="FF000000"/>
        <rFont val="Calibri"/>
        <family val="2"/>
        <scheme val="minor"/>
      </rPr>
      <t>1</t>
    </r>
    <r>
      <rPr>
        <sz val="11"/>
        <color rgb="FF000000"/>
        <rFont val="Calibri"/>
        <family val="2"/>
        <scheme val="minor"/>
      </rPr>
      <t xml:space="preserve"> + 2 x</t>
    </r>
    <r>
      <rPr>
        <vertAlign val="subscript"/>
        <sz val="11"/>
        <color rgb="FF000000"/>
        <rFont val="Calibri"/>
        <family val="2"/>
        <scheme val="minor"/>
      </rPr>
      <t xml:space="preserve">2   </t>
    </r>
    <r>
      <rPr>
        <sz val="11"/>
        <color rgb="FF000000"/>
        <rFont val="Calibri"/>
        <family val="2"/>
        <scheme val="minor"/>
      </rPr>
      <t>≤ 6</t>
    </r>
  </si>
  <si>
    <t>Z -   x1 - x2</t>
  </si>
  <si>
    <t xml:space="preserve">   x1 +   x2 +  S1</t>
  </si>
  <si>
    <t>2 x1 +   x2         +S2</t>
  </si>
  <si>
    <t xml:space="preserve">   x1 + 2 x2              +S3</t>
  </si>
  <si>
    <t>Tie in entering variable:  arbitrairy choice - let's choose x1</t>
  </si>
  <si>
    <t>R2*1/2</t>
  </si>
  <si>
    <t>Tie in leaving variable:  arbitrairy choice - let's choose s1</t>
  </si>
  <si>
    <t>R1*2</t>
  </si>
  <si>
    <t>R0-(-0.5)*R1</t>
  </si>
  <si>
    <t>R2-(0.5)*R1</t>
  </si>
  <si>
    <t>R3-(1.5)*R1</t>
  </si>
  <si>
    <t xml:space="preserve">Tie in leaving variable leads to a basic variable =0 in the next tableau (S3), thus we're in the presence of a degenerate solution </t>
  </si>
  <si>
    <t>Exercise 5</t>
  </si>
  <si>
    <r>
      <t xml:space="preserve"> x</t>
    </r>
    <r>
      <rPr>
        <vertAlign val="subscript"/>
        <sz val="11"/>
        <color rgb="FF000000"/>
        <rFont val="Calibri"/>
        <family val="2"/>
        <scheme val="minor"/>
      </rPr>
      <t>1</t>
    </r>
    <r>
      <rPr>
        <sz val="11"/>
        <color rgb="FF000000"/>
        <rFont val="Calibri"/>
        <family val="2"/>
        <scheme val="minor"/>
      </rPr>
      <t xml:space="preserve"> </t>
    </r>
    <r>
      <rPr>
        <sz val="11"/>
        <color rgb="FFFFFFFF"/>
        <rFont val="Calibri"/>
        <family val="2"/>
        <scheme val="minor"/>
      </rPr>
      <t>+   x</t>
    </r>
    <r>
      <rPr>
        <vertAlign val="subscript"/>
        <sz val="11"/>
        <color rgb="FFFFFFFF"/>
        <rFont val="Calibri"/>
        <family val="2"/>
        <scheme val="minor"/>
      </rPr>
      <t xml:space="preserve">2     </t>
    </r>
    <r>
      <rPr>
        <sz val="11"/>
        <color rgb="FF000000"/>
        <rFont val="Calibri"/>
        <family val="2"/>
        <scheme val="minor"/>
      </rPr>
      <t>≤  10</t>
    </r>
  </si>
  <si>
    <r>
      <t>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15</t>
    </r>
  </si>
  <si>
    <r>
      <t>x</t>
    </r>
    <r>
      <rPr>
        <vertAlign val="subscript"/>
        <sz val="11"/>
        <color rgb="FF000000"/>
        <rFont val="Calibri"/>
        <family val="2"/>
        <scheme val="minor"/>
      </rPr>
      <t>1</t>
    </r>
    <r>
      <rPr>
        <sz val="11"/>
        <color rgb="FF000000"/>
        <rFont val="Calibri"/>
        <family val="2"/>
        <scheme val="minor"/>
      </rPr>
      <t xml:space="preserve"> - </t>
    </r>
    <r>
      <rPr>
        <sz val="11"/>
        <color rgb="FFFFFFFF"/>
        <rFont val="Calibri"/>
        <family val="2"/>
        <scheme val="minor"/>
      </rPr>
      <t>2</t>
    </r>
    <r>
      <rPr>
        <sz val="11"/>
        <color rgb="FF000000"/>
        <rFont val="Calibri"/>
        <family val="2"/>
        <scheme val="minor"/>
      </rPr>
      <t xml:space="preserve"> x</t>
    </r>
    <r>
      <rPr>
        <vertAlign val="subscript"/>
        <sz val="11"/>
        <color rgb="FF000000"/>
        <rFont val="Calibri"/>
        <family val="2"/>
        <scheme val="minor"/>
      </rPr>
      <t xml:space="preserve">2    </t>
    </r>
    <r>
      <rPr>
        <sz val="11"/>
        <color rgb="FF000000"/>
        <rFont val="Calibri"/>
        <family val="2"/>
        <scheme val="minor"/>
      </rPr>
      <t>≤  20</t>
    </r>
  </si>
  <si>
    <t xml:space="preserve">        x1            + S1</t>
  </si>
  <si>
    <t>Z -   x1 -     x2</t>
  </si>
  <si>
    <t xml:space="preserve">        x1 - 3 x2       +S2</t>
  </si>
  <si>
    <t xml:space="preserve">        x1 -    x2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</si>
  <si>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S3  ≥ 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</si>
  <si>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 xml:space="preserve"> S1    S2   ≥ 0</t>
    </r>
  </si>
  <si>
    <t>R0-(-1)*R1</t>
  </si>
  <si>
    <t>R3-(1)*R1</t>
  </si>
  <si>
    <t>Exercise 6</t>
  </si>
  <si>
    <r>
      <t xml:space="preserve">                        x</t>
    </r>
    <r>
      <rPr>
        <vertAlign val="subscript"/>
        <sz val="11"/>
        <color rgb="FF000000"/>
        <rFont val="Calibri"/>
        <family val="2"/>
        <scheme val="minor"/>
      </rPr>
      <t xml:space="preserve">1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5</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3</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</si>
  <si>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11</t>
    </r>
  </si>
  <si>
    <r>
      <t xml:space="preserve">                     5 x</t>
    </r>
    <r>
      <rPr>
        <vertAlign val="subscript"/>
        <sz val="11"/>
        <color rgb="FF000000"/>
        <rFont val="Calibri"/>
        <family val="2"/>
        <scheme val="minor"/>
      </rPr>
      <t>1</t>
    </r>
    <r>
      <rPr>
        <sz val="11"/>
        <color rgb="FF000000"/>
        <rFont val="Calibri"/>
        <family val="2"/>
        <scheme val="minor"/>
      </rPr>
      <t xml:space="preserve"> – 6 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4</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</si>
  <si>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0</t>
    </r>
  </si>
  <si>
    <t xml:space="preserve">             x1 + 5 x2 - 3 x3 + S1</t>
  </si>
  <si>
    <t xml:space="preserve">             x1 +    x2 +    x3         + S2</t>
  </si>
  <si>
    <t xml:space="preserve">          5 x1 - 6 x2 +    x3                  + S3</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</si>
  <si>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S1  S2  S3</t>
    </r>
    <r>
      <rPr>
        <vertAlign val="subscript"/>
        <sz val="11"/>
        <color rgb="FF000000"/>
        <rFont val="Calibri"/>
        <family val="2"/>
        <scheme val="minor"/>
      </rPr>
      <t xml:space="preserve">      </t>
    </r>
    <r>
      <rPr>
        <sz val="11"/>
        <color rgb="FF000000"/>
        <rFont val="Calibri"/>
        <family val="2"/>
        <scheme val="minor"/>
      </rPr>
      <t>≥ 0</t>
    </r>
  </si>
  <si>
    <r>
      <t>Min:     Z =  2 x</t>
    </r>
    <r>
      <rPr>
        <vertAlign val="subscript"/>
        <sz val="11"/>
        <color rgb="FF000000"/>
        <rFont val="Calibri"/>
        <family val="2"/>
        <scheme val="minor"/>
      </rPr>
      <t>1</t>
    </r>
    <r>
      <rPr>
        <sz val="11"/>
        <color rgb="FF000000"/>
        <rFont val="Calibri"/>
        <family val="2"/>
        <scheme val="minor"/>
      </rPr>
      <t xml:space="preserve"> -  3 x</t>
    </r>
    <r>
      <rPr>
        <vertAlign val="subscript"/>
        <sz val="11"/>
        <color rgb="FF000000"/>
        <rFont val="Calibri"/>
        <family val="2"/>
        <scheme val="minor"/>
      </rPr>
      <t xml:space="preserve">2 </t>
    </r>
    <r>
      <rPr>
        <sz val="11"/>
        <color rgb="FF000000"/>
        <rFont val="Calibri"/>
        <family val="2"/>
        <scheme val="minor"/>
      </rPr>
      <t>– 4 x</t>
    </r>
    <r>
      <rPr>
        <vertAlign val="subscript"/>
        <sz val="11"/>
        <color rgb="FF000000"/>
        <rFont val="Calibri"/>
        <family val="2"/>
        <scheme val="minor"/>
      </rPr>
      <t>3</t>
    </r>
  </si>
  <si>
    <t>R0-(4)*R3</t>
  </si>
  <si>
    <t>R1-(-3)*R3</t>
  </si>
  <si>
    <t>R2-(1)*R3</t>
  </si>
  <si>
    <t xml:space="preserve"> Z  - 2 x1 + 3 x2 + 4 x3</t>
  </si>
  <si>
    <t>The next entering variable is X2 (biggest positive value) and the leaving  var is S2</t>
  </si>
  <si>
    <t>R2*1/7</t>
  </si>
  <si>
    <t>R0-(27)*R2</t>
  </si>
  <si>
    <t>R1-(-13)*R2</t>
  </si>
  <si>
    <t>R3-(-6)*R2</t>
  </si>
  <si>
    <t>Because the problem is soved as a minimization problem, we'll choose as entering variable the one with the biggest positive value (x3).If we were maximizing  the choice would fall on the one with the smallest negative value. The criteria for the min racio test remains unchanged!</t>
  </si>
  <si>
    <t>Exercise 7</t>
  </si>
  <si>
    <r>
      <t xml:space="preserve">                        x</t>
    </r>
    <r>
      <rPr>
        <vertAlign val="subscript"/>
        <sz val="11"/>
        <color rgb="FF000000"/>
        <rFont val="Calibri"/>
        <family val="2"/>
        <scheme val="minor"/>
      </rPr>
      <t xml:space="preserve">1                   </t>
    </r>
    <r>
      <rPr>
        <sz val="11"/>
        <color rgb="FF000000"/>
        <rFont val="Calibri"/>
        <family val="2"/>
        <scheme val="minor"/>
      </rPr>
      <t>≤ 15</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</si>
  <si>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20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</si>
  <si>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t>
    </r>
  </si>
  <si>
    <t xml:space="preserve">solve the negative RHS: </t>
  </si>
  <si>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</si>
  <si>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</si>
  <si>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t xml:space="preserve">solve the nonpositive x2: </t>
  </si>
  <si>
    <t>x2' = -x2    with     x2'   ≥ 0</t>
  </si>
  <si>
    <t>the new problem will be:</t>
  </si>
  <si>
    <t xml:space="preserve">Max:     Z =  10 x1 +  30 x2 </t>
  </si>
  <si>
    <t xml:space="preserve">Max:     Z =  10 x1 -  30 x2' </t>
  </si>
  <si>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20</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</si>
  <si>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 xml:space="preserve">2'    </t>
    </r>
    <r>
      <rPr>
        <sz val="11"/>
        <color rgb="FF000000"/>
        <rFont val="Calibri"/>
        <family val="2"/>
        <scheme val="minor"/>
      </rPr>
      <t>≤   30</t>
    </r>
  </si>
  <si>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t>
    </r>
    <r>
      <rPr>
        <vertAlign val="subscript"/>
        <sz val="11"/>
        <color rgb="FF000000"/>
        <rFont val="Calibri"/>
        <family val="2"/>
        <scheme val="minor"/>
      </rPr>
      <t xml:space="preserve"> </t>
    </r>
    <r>
      <rPr>
        <sz val="11"/>
        <color rgb="FF000000"/>
        <rFont val="Calibri"/>
        <family val="2"/>
        <scheme val="minor"/>
      </rPr>
      <t xml:space="preserve">≥ 0    </t>
    </r>
  </si>
  <si>
    <r>
      <t xml:space="preserve">               x</t>
    </r>
    <r>
      <rPr>
        <vertAlign val="subscript"/>
        <sz val="11"/>
        <color rgb="FF000000"/>
        <rFont val="Calibri"/>
        <family val="2"/>
        <scheme val="minor"/>
      </rPr>
      <t xml:space="preserve">1    </t>
    </r>
    <r>
      <rPr>
        <sz val="11"/>
        <color rgb="FF000000"/>
        <rFont val="Calibri"/>
        <family val="2"/>
        <scheme val="minor"/>
      </rPr>
      <t xml:space="preserve">        +S1      </t>
    </r>
  </si>
  <si>
    <r>
      <t xml:space="preserve">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      +s2</t>
    </r>
  </si>
  <si>
    <t xml:space="preserve">   Z - 10 x1 + 30 x2' </t>
  </si>
  <si>
    <r>
      <t>and</t>
    </r>
    <r>
      <rPr>
        <vertAlign val="subscript"/>
        <sz val="11"/>
        <color rgb="FF000000"/>
        <rFont val="Calibri"/>
        <family val="2"/>
        <scheme val="minor"/>
      </rPr>
      <t xml:space="preserve">                  </t>
    </r>
    <r>
      <rPr>
        <sz val="11"/>
        <color rgb="FF000000"/>
        <rFont val="Calibri"/>
        <family val="2"/>
        <scheme val="minor"/>
      </rPr>
      <t>x1</t>
    </r>
    <r>
      <rPr>
        <vertAlign val="subscript"/>
        <sz val="11"/>
        <color rgb="FF000000"/>
        <rFont val="Calibri"/>
        <family val="2"/>
        <scheme val="minor"/>
      </rPr>
      <t xml:space="preserve">     </t>
    </r>
    <r>
      <rPr>
        <sz val="11"/>
        <color rgb="FF000000"/>
        <rFont val="Calibri"/>
        <family val="2"/>
        <scheme val="minor"/>
      </rPr>
      <t>x2'  S1  S2 S3</t>
    </r>
    <r>
      <rPr>
        <vertAlign val="subscript"/>
        <sz val="11"/>
        <color rgb="FF000000"/>
        <rFont val="Calibri"/>
        <family val="2"/>
        <scheme val="minor"/>
      </rPr>
      <t xml:space="preserve"> </t>
    </r>
    <r>
      <rPr>
        <sz val="11"/>
        <color rgb="FF000000"/>
        <rFont val="Calibri"/>
        <family val="2"/>
        <scheme val="minor"/>
      </rPr>
      <t xml:space="preserve">≥ 0    </t>
    </r>
  </si>
  <si>
    <t>R0-(-10)*R3</t>
  </si>
  <si>
    <t>R1-(1)*R3</t>
  </si>
  <si>
    <t>Solution to the real problem  (x1, x2, S1, S2, S3) = (10, 0, 5, 10, 0)</t>
  </si>
  <si>
    <t>the standard problem for the new model:</t>
  </si>
  <si>
    <t>Exercise 8</t>
  </si>
  <si>
    <t xml:space="preserve">Max:     Z =  -  x2 </t>
  </si>
  <si>
    <r>
      <t xml:space="preserve">                        x</t>
    </r>
    <r>
      <rPr>
        <vertAlign val="subscript"/>
        <sz val="11"/>
        <color rgb="FF000000"/>
        <rFont val="Calibri"/>
        <family val="2"/>
        <scheme val="minor"/>
      </rPr>
      <t xml:space="preserve">1 </t>
    </r>
    <r>
      <rPr>
        <sz val="11"/>
        <color rgb="FF000000"/>
        <rFont val="Calibri"/>
        <family val="2"/>
        <scheme val="minor"/>
      </rP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2  </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100</t>
    </r>
  </si>
  <si>
    <r>
      <t xml:space="preserve">                                          </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3  </t>
    </r>
    <r>
      <rPr>
        <sz val="11"/>
        <color rgb="FF000000"/>
        <rFont val="Calibri"/>
        <family val="2"/>
        <scheme val="minor"/>
      </rPr>
      <t xml:space="preserve"> ≥ -10</t>
    </r>
  </si>
  <si>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 xml:space="preserve">1   </t>
    </r>
    <r>
      <rPr>
        <sz val="11"/>
        <color rgb="FF000000"/>
        <rFont val="Calibri"/>
        <family val="2"/>
        <scheme val="minor"/>
      </rPr>
      <t>≥ 0    x2  ≤ 0   x3 unbounded</t>
    </r>
  </si>
  <si>
    <r>
      <t xml:space="preserve">           3 x</t>
    </r>
    <r>
      <rPr>
        <vertAlign val="subscript"/>
        <sz val="11"/>
        <color rgb="FF000000"/>
        <rFont val="Calibri"/>
        <family val="2"/>
        <scheme val="minor"/>
      </rPr>
      <t>1</t>
    </r>
    <r>
      <rPr>
        <sz val="11"/>
        <color rgb="FF000000"/>
        <rFont val="Calibri"/>
        <family val="2"/>
        <scheme val="minor"/>
      </rPr>
      <t xml:space="preserve"> + x</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 xml:space="preserve"> </t>
    </r>
    <r>
      <rPr>
        <sz val="11"/>
        <color rgb="FF000000"/>
        <rFont val="Calibri"/>
        <family val="2"/>
        <scheme val="minor"/>
      </rPr>
      <t xml:space="preserve">           +S3</t>
    </r>
  </si>
  <si>
    <r>
      <t xml:space="preserve">           - x</t>
    </r>
    <r>
      <rPr>
        <vertAlign val="subscript"/>
        <sz val="11"/>
        <color rgb="FF000000"/>
        <rFont val="Calibri"/>
        <family val="2"/>
        <scheme val="minor"/>
      </rPr>
      <t xml:space="preserve">3    </t>
    </r>
    <r>
      <rPr>
        <sz val="11"/>
        <color rgb="FF000000"/>
        <rFont val="Calibri"/>
        <family val="2"/>
        <scheme val="minor"/>
      </rPr>
      <t>≤   10</t>
    </r>
  </si>
  <si>
    <t xml:space="preserve">solve the unbounded x3: </t>
  </si>
  <si>
    <r>
      <t>x3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t>
    </r>
  </si>
  <si>
    <t xml:space="preserve">Z + x2      </t>
  </si>
  <si>
    <t>-&gt;</t>
  </si>
  <si>
    <t>Z -x2'    =  0</t>
  </si>
  <si>
    <r>
      <t xml:space="preserve"> x1 -    x2'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S1</t>
    </r>
  </si>
  <si>
    <t xml:space="preserve"> x1 + 5 x2'                             + S2        </t>
  </si>
  <si>
    <r>
      <t xml:space="preserve">                       - X3</t>
    </r>
    <r>
      <rPr>
        <vertAlign val="superscript"/>
        <sz val="11"/>
        <color theme="1"/>
        <rFont val="Calibri"/>
        <family val="2"/>
        <scheme val="minor"/>
      </rPr>
      <t>+</t>
    </r>
    <r>
      <rPr>
        <sz val="11"/>
        <color theme="1"/>
        <rFont val="Calibri"/>
        <family val="2"/>
        <scheme val="minor"/>
      </rPr>
      <t xml:space="preserve"> + X3</t>
    </r>
    <r>
      <rPr>
        <vertAlign val="superscript"/>
        <sz val="11"/>
        <color theme="1"/>
        <rFont val="Calibri"/>
        <family val="2"/>
        <scheme val="minor"/>
      </rPr>
      <t xml:space="preserve">-                  </t>
    </r>
    <r>
      <rPr>
        <sz val="11"/>
        <color theme="1"/>
        <rFont val="Calibri"/>
        <family val="2"/>
        <scheme val="minor"/>
      </rPr>
      <t>+ S3</t>
    </r>
  </si>
  <si>
    <r>
      <t>and                  x1  x2'  x3</t>
    </r>
    <r>
      <rPr>
        <vertAlign val="superscript"/>
        <sz val="11"/>
        <color theme="1"/>
        <rFont val="Calibri"/>
        <family val="2"/>
        <scheme val="minor"/>
      </rPr>
      <t>+</t>
    </r>
    <r>
      <rPr>
        <sz val="11"/>
        <color theme="1"/>
        <rFont val="Calibri"/>
        <family val="2"/>
        <scheme val="minor"/>
      </rPr>
      <t xml:space="preserve">  X3</t>
    </r>
    <r>
      <rPr>
        <vertAlign val="superscript"/>
        <sz val="11"/>
        <color theme="1"/>
        <rFont val="Calibri"/>
        <family val="2"/>
        <scheme val="minor"/>
      </rPr>
      <t>-</t>
    </r>
    <r>
      <rPr>
        <sz val="11"/>
        <color theme="1"/>
        <rFont val="Calibri"/>
        <family val="2"/>
        <scheme val="minor"/>
      </rPr>
      <t xml:space="preserve">  S1  S2  S3 ≥ 0</t>
    </r>
  </si>
  <si>
    <t>x2'</t>
  </si>
  <si>
    <r>
      <t>x3</t>
    </r>
    <r>
      <rPr>
        <b/>
        <vertAlign val="superscript"/>
        <sz val="11"/>
        <color theme="1"/>
        <rFont val="Calibri"/>
        <family val="2"/>
        <scheme val="minor"/>
      </rPr>
      <t>+</t>
    </r>
  </si>
  <si>
    <r>
      <t>x3</t>
    </r>
    <r>
      <rPr>
        <b/>
        <vertAlign val="superscript"/>
        <sz val="11"/>
        <color theme="1"/>
        <rFont val="Calibri"/>
        <family val="2"/>
        <scheme val="minor"/>
      </rPr>
      <t>-</t>
    </r>
  </si>
  <si>
    <t>-1</t>
  </si>
  <si>
    <t>The entering variable is X2' (negative value) and the leaving  var is S2</t>
  </si>
  <si>
    <t>x3+</t>
  </si>
  <si>
    <t>x3-</t>
  </si>
  <si>
    <t>R2*1/5</t>
  </si>
  <si>
    <t>R0-(-1)*R2</t>
  </si>
  <si>
    <t>R1-(-1)*R2</t>
  </si>
  <si>
    <t>There are no more negative coeff in R0, thus we've reached the optimal solution:</t>
  </si>
  <si>
    <t xml:space="preserve"> (x1, x2', X3+, X3-,S1, S2, S3) = (0, 8, 0, 0, 108, 0, 10)       and     Z =8</t>
  </si>
  <si>
    <t xml:space="preserve">Please note that:  since x2' = -x2  and X3 = x3+ - x3-, then x2 = -8 and X3 = 0; the solution for the original problem is: </t>
  </si>
  <si>
    <t>(x1, x2, X3,S1, S2, S3) = (0, -8, 0, 108, 0, 10)    and       Z = -X2, Z = -(-8)   =&gt;  Z = 8</t>
  </si>
  <si>
    <t xml:space="preserve">Not all resources were used for constraints 1 and 3 (108 and 10 units of each resource were respectively left unused: S1 =108 and S3 = 10) </t>
  </si>
  <si>
    <t>There are no more negative coeff in R0, thus we've reached the optimal solution is (x1, x2', S1, S2, S3) = (10, 0, 5, 10, 0) and Z =100. Please note that since x2' = -x2  thus x2 =0. All resources were used for constraint 3, but 5 and 10 resource units were left unused for the resources represented by constraints 1 and 2  (S1 = 5, S2 = 10)</t>
  </si>
  <si>
    <t>Exercise 9</t>
  </si>
  <si>
    <t xml:space="preserve">Min:     Z = 4 x1 + 2 x2 </t>
  </si>
  <si>
    <t xml:space="preserve">                         2 x1    -  x2  ≥ 4</t>
  </si>
  <si>
    <t xml:space="preserve">                          x1   +  x2   ≥ 5</t>
  </si>
  <si>
    <r>
      <t>and</t>
    </r>
    <r>
      <rPr>
        <vertAlign val="subscript"/>
        <sz val="11"/>
        <color rgb="FF000000"/>
        <rFont val="Calibri"/>
        <family val="2"/>
        <scheme val="minor"/>
      </rPr>
      <t xml:space="preserve">                  </t>
    </r>
    <r>
      <rPr>
        <sz val="11"/>
        <color rgb="FF000000"/>
        <rFont val="Calibri"/>
        <family val="2"/>
        <scheme val="minor"/>
      </rPr>
      <t>x</t>
    </r>
    <r>
      <rPr>
        <vertAlign val="subscript"/>
        <sz val="11"/>
        <color rgb="FF000000"/>
        <rFont val="Calibri"/>
        <family val="2"/>
        <scheme val="minor"/>
      </rPr>
      <t>1</t>
    </r>
    <r>
      <rPr>
        <sz val="11"/>
        <color rgb="FF000000"/>
        <rFont val="Calibri"/>
        <family val="2"/>
        <scheme val="minor"/>
      </rPr>
      <t xml:space="preserve">    x2</t>
    </r>
    <r>
      <rPr>
        <vertAlign val="subscript"/>
        <sz val="11"/>
        <color rgb="FF000000"/>
        <rFont val="Calibri"/>
        <family val="2"/>
        <scheme val="minor"/>
      </rPr>
      <t xml:space="preserve">    </t>
    </r>
    <r>
      <rPr>
        <sz val="11"/>
        <color rgb="FF000000"/>
        <rFont val="Calibri"/>
        <family val="2"/>
        <scheme val="minor"/>
      </rPr>
      <t xml:space="preserve">≥ 0   </t>
    </r>
  </si>
  <si>
    <r>
      <t>Z =  4 x</t>
    </r>
    <r>
      <rPr>
        <vertAlign val="subscript"/>
        <sz val="11"/>
        <color theme="1"/>
        <rFont val="Calibri"/>
        <family val="2"/>
        <scheme val="minor"/>
      </rPr>
      <t>1</t>
    </r>
    <r>
      <rPr>
        <sz val="11"/>
        <color theme="1"/>
        <rFont val="Calibri"/>
        <family val="2"/>
        <scheme val="minor"/>
      </rPr>
      <t xml:space="preserve"> + 2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M a</t>
    </r>
    <r>
      <rPr>
        <vertAlign val="subscript"/>
        <sz val="11"/>
        <color rgb="FF0070C0"/>
        <rFont val="Calibri"/>
        <family val="2"/>
        <scheme val="minor"/>
      </rPr>
      <t xml:space="preserve">1 </t>
    </r>
    <r>
      <rPr>
        <sz val="11"/>
        <color rgb="FF0070C0"/>
        <rFont val="Calibri"/>
        <family val="2"/>
        <scheme val="minor"/>
      </rPr>
      <t>+ M a</t>
    </r>
    <r>
      <rPr>
        <vertAlign val="subscript"/>
        <sz val="11"/>
        <color rgb="FF0070C0"/>
        <rFont val="Calibri"/>
        <family val="2"/>
        <scheme val="minor"/>
      </rPr>
      <t>2</t>
    </r>
  </si>
  <si>
    <r>
      <t xml:space="preserve">       2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 S</t>
    </r>
    <r>
      <rPr>
        <vertAlign val="subscript"/>
        <sz val="11"/>
        <color rgb="FF0070C0"/>
        <rFont val="Calibri"/>
        <family val="2"/>
        <scheme val="minor"/>
      </rPr>
      <t>1</t>
    </r>
    <r>
      <rPr>
        <sz val="11"/>
        <color rgb="FF0070C0"/>
        <rFont val="Calibri"/>
        <family val="2"/>
        <scheme val="minor"/>
      </rPr>
      <t xml:space="preserve"> + a</t>
    </r>
    <r>
      <rPr>
        <vertAlign val="subscript"/>
        <sz val="11"/>
        <color rgb="FF0070C0"/>
        <rFont val="Calibri"/>
        <family val="2"/>
        <scheme val="minor"/>
      </rPr>
      <t>1</t>
    </r>
    <r>
      <rPr>
        <sz val="11"/>
        <color rgb="FF0070C0"/>
        <rFont val="Calibri"/>
        <family val="2"/>
        <scheme val="minor"/>
      </rPr>
      <t xml:space="preserve">   </t>
    </r>
  </si>
  <si>
    <r>
      <t xml:space="preserve">           x</t>
    </r>
    <r>
      <rPr>
        <vertAlign val="subscript"/>
        <sz val="11"/>
        <color theme="1"/>
        <rFont val="Calibri"/>
        <family val="2"/>
        <scheme val="minor"/>
      </rPr>
      <t xml:space="preserve">1  </t>
    </r>
    <r>
      <rPr>
        <sz val="11"/>
        <color theme="1"/>
        <rFont val="Calibri"/>
        <family val="2"/>
        <scheme val="minor"/>
      </rPr>
      <t>+ x</t>
    </r>
    <r>
      <rPr>
        <vertAlign val="subscript"/>
        <sz val="11"/>
        <color theme="1"/>
        <rFont val="Calibri"/>
        <family val="2"/>
        <scheme val="minor"/>
      </rPr>
      <t xml:space="preserve">2  </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xml:space="preserve"> + a</t>
    </r>
    <r>
      <rPr>
        <vertAlign val="subscript"/>
        <sz val="11"/>
        <color rgb="FF0070C0"/>
        <rFont val="Calibri"/>
        <family val="2"/>
        <scheme val="minor"/>
      </rPr>
      <t>2</t>
    </r>
    <r>
      <rPr>
        <sz val="11"/>
        <color rgb="FF0070C0"/>
        <rFont val="Calibri"/>
        <family val="2"/>
        <scheme val="minor"/>
      </rPr>
      <t xml:space="preserve">   </t>
    </r>
  </si>
  <si>
    <r>
      <t xml:space="preserve"> and         x</t>
    </r>
    <r>
      <rPr>
        <vertAlign val="subscript"/>
        <sz val="11"/>
        <color theme="1"/>
        <rFont val="Calibri"/>
        <family val="2"/>
        <scheme val="minor"/>
      </rPr>
      <t>1</t>
    </r>
    <r>
      <rPr>
        <sz val="11"/>
        <color theme="1"/>
        <rFont val="Calibri"/>
        <family val="2"/>
        <scheme val="minor"/>
      </rPr>
      <t>,  x</t>
    </r>
    <r>
      <rPr>
        <vertAlign val="subscript"/>
        <sz val="11"/>
        <color theme="1"/>
        <rFont val="Calibri"/>
        <family val="2"/>
        <scheme val="minor"/>
      </rPr>
      <t>2</t>
    </r>
    <r>
      <rPr>
        <sz val="11"/>
        <color theme="1"/>
        <rFont val="Calibri"/>
        <family val="2"/>
        <scheme val="minor"/>
      </rPr>
      <t xml:space="preserve">, </t>
    </r>
    <r>
      <rPr>
        <sz val="11"/>
        <color rgb="FF0070C0"/>
        <rFont val="Calibri"/>
        <family val="2"/>
        <scheme val="minor"/>
      </rPr>
      <t>S</t>
    </r>
    <r>
      <rPr>
        <vertAlign val="subscript"/>
        <sz val="11"/>
        <color rgb="FF0070C0"/>
        <rFont val="Calibri"/>
        <family val="2"/>
        <scheme val="minor"/>
      </rPr>
      <t>1</t>
    </r>
    <r>
      <rPr>
        <sz val="11"/>
        <color rgb="FF0070C0"/>
        <rFont val="Calibri"/>
        <family val="2"/>
        <scheme val="minor"/>
      </rPr>
      <t>, S</t>
    </r>
    <r>
      <rPr>
        <vertAlign val="subscript"/>
        <sz val="11"/>
        <color rgb="FF0070C0"/>
        <rFont val="Calibri"/>
        <family val="2"/>
        <scheme val="minor"/>
      </rPr>
      <t>2</t>
    </r>
    <r>
      <rPr>
        <sz val="11"/>
        <color rgb="FF0070C0"/>
        <rFont val="Calibri"/>
        <family val="2"/>
        <scheme val="minor"/>
      </rPr>
      <t>, a</t>
    </r>
    <r>
      <rPr>
        <vertAlign val="subscript"/>
        <sz val="11"/>
        <color rgb="FF0070C0"/>
        <rFont val="Calibri"/>
        <family val="2"/>
        <scheme val="minor"/>
      </rPr>
      <t>1</t>
    </r>
    <r>
      <rPr>
        <sz val="11"/>
        <color rgb="FF0070C0"/>
        <rFont val="Calibri"/>
        <family val="2"/>
        <scheme val="minor"/>
      </rPr>
      <t>, a</t>
    </r>
    <r>
      <rPr>
        <vertAlign val="subscript"/>
        <sz val="11"/>
        <color rgb="FF0070C0"/>
        <rFont val="Calibri"/>
        <family val="2"/>
        <scheme val="minor"/>
      </rPr>
      <t xml:space="preserve">2 </t>
    </r>
    <r>
      <rPr>
        <vertAlign val="subscript"/>
        <sz val="11"/>
        <color theme="1"/>
        <rFont val="Calibri"/>
        <family val="2"/>
        <scheme val="minor"/>
      </rPr>
      <t xml:space="preserve"> </t>
    </r>
    <r>
      <rPr>
        <sz val="11"/>
        <color theme="1"/>
        <rFont val="Calibri"/>
        <family val="2"/>
        <scheme val="minor"/>
      </rPr>
      <t xml:space="preserve">≥ 0 </t>
    </r>
  </si>
  <si>
    <t xml:space="preserve">a1 =  4 - 2 x1  +  x2 + S1   </t>
  </si>
  <si>
    <t>a2 = 5 - x1  - x2  + S2</t>
  </si>
  <si>
    <r>
      <t>Where</t>
    </r>
    <r>
      <rPr>
        <i/>
        <sz val="10"/>
        <color rgb="FF0070C0"/>
        <rFont val="Calibri"/>
        <family val="2"/>
        <scheme val="minor"/>
      </rPr>
      <t xml:space="preserve">      </t>
    </r>
  </si>
  <si>
    <t xml:space="preserve">Replacing in the OF:   
</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</si>
  <si>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t>
    </r>
    <r>
      <rPr>
        <sz val="10"/>
        <color theme="1"/>
        <rFont val="Calibri"/>
        <family val="2"/>
        <scheme val="minor"/>
      </rPr>
      <t>4</t>
    </r>
    <r>
      <rPr>
        <sz val="10"/>
        <color rgb="FF0070C0"/>
        <rFont val="Calibri"/>
        <family val="2"/>
        <scheme val="minor"/>
      </rPr>
      <t>M</t>
    </r>
    <r>
      <rPr>
        <sz val="10"/>
        <color theme="1"/>
        <rFont val="Calibri"/>
        <family val="2"/>
        <scheme val="minor"/>
      </rPr>
      <t xml:space="preserve"> - 2</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1 </t>
    </r>
    <r>
      <rPr>
        <sz val="10"/>
        <color theme="1"/>
        <rFont val="Calibri"/>
        <family val="2"/>
        <scheme val="minor"/>
      </rPr>
      <t>+ 5</t>
    </r>
    <r>
      <rPr>
        <sz val="10"/>
        <color rgb="FF0070C0"/>
        <rFont val="Calibri"/>
        <family val="2"/>
        <scheme val="minor"/>
      </rPr>
      <t>M</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2</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</si>
  <si>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2M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xml:space="preserve">-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x</t>
    </r>
    <r>
      <rPr>
        <vertAlign val="subscript"/>
        <sz val="10"/>
        <color theme="1"/>
        <rFont val="Calibri"/>
        <family val="2"/>
        <scheme val="minor"/>
      </rPr>
      <t xml:space="preserve">2 </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4M</t>
    </r>
    <r>
      <rPr>
        <sz val="10"/>
        <color theme="1"/>
        <rFont val="Calibri"/>
        <family val="2"/>
        <scheme val="minor"/>
      </rPr>
      <t xml:space="preserve"> + </t>
    </r>
    <r>
      <rPr>
        <sz val="10"/>
        <color rgb="FF0070C0"/>
        <rFont val="Calibri"/>
        <family val="2"/>
        <scheme val="minor"/>
      </rPr>
      <t>5M</t>
    </r>
  </si>
  <si>
    <r>
      <t>Min  Z =  4 x</t>
    </r>
    <r>
      <rPr>
        <vertAlign val="subscript"/>
        <sz val="10"/>
        <color theme="1"/>
        <rFont val="Calibri"/>
        <family val="2"/>
        <scheme val="minor"/>
      </rPr>
      <t>1</t>
    </r>
    <r>
      <rPr>
        <sz val="10"/>
        <color theme="1"/>
        <rFont val="Calibri"/>
        <family val="2"/>
        <scheme val="minor"/>
      </rPr>
      <t xml:space="preserve"> - </t>
    </r>
    <r>
      <rPr>
        <sz val="10"/>
        <color rgb="FF0070C0"/>
        <rFont val="Calibri"/>
        <family val="2"/>
        <scheme val="minor"/>
      </rPr>
      <t>3M</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</si>
  <si>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r>
      <t xml:space="preserve">Min  Z =  (4 - </t>
    </r>
    <r>
      <rPr>
        <sz val="10"/>
        <color rgb="FF0070C0"/>
        <rFont val="Calibri"/>
        <family val="2"/>
        <scheme val="minor"/>
      </rPr>
      <t>3M</t>
    </r>
    <r>
      <rPr>
        <sz val="10"/>
        <color theme="1"/>
        <rFont val="Calibri"/>
        <family val="2"/>
        <scheme val="minor"/>
      </rPr>
      <t>)</t>
    </r>
    <r>
      <rPr>
        <sz val="10"/>
        <color rgb="FF0070C0"/>
        <rFont val="Calibri"/>
        <family val="2"/>
        <scheme val="minor"/>
      </rPr>
      <t xml:space="preserve"> </t>
    </r>
    <r>
      <rPr>
        <sz val="10"/>
        <color theme="1"/>
        <rFont val="Calibri"/>
        <family val="2"/>
        <scheme val="minor"/>
      </rPr>
      <t>x</t>
    </r>
    <r>
      <rPr>
        <vertAlign val="subscript"/>
        <sz val="10"/>
        <color theme="1"/>
        <rFont val="Calibri"/>
        <family val="2"/>
        <scheme val="minor"/>
      </rPr>
      <t xml:space="preserve">1 </t>
    </r>
    <r>
      <rPr>
        <sz val="10"/>
        <color theme="1"/>
        <rFont val="Calibri"/>
        <family val="2"/>
        <scheme val="minor"/>
      </rPr>
      <t>+ 2 x</t>
    </r>
    <r>
      <rPr>
        <vertAlign val="subscript"/>
        <sz val="10"/>
        <color theme="1"/>
        <rFont val="Calibri"/>
        <family val="2"/>
        <scheme val="minor"/>
      </rPr>
      <t>2</t>
    </r>
    <r>
      <rPr>
        <sz val="10"/>
        <color theme="1"/>
        <rFont val="Calibri"/>
        <family val="2"/>
        <scheme val="minor"/>
      </rPr>
      <t xml:space="preserve"> + </t>
    </r>
    <r>
      <rPr>
        <sz val="10"/>
        <color rgb="FF0070C0"/>
        <rFont val="Calibri"/>
        <family val="2"/>
        <scheme val="minor"/>
      </rPr>
      <t>M</t>
    </r>
    <r>
      <rPr>
        <sz val="10"/>
        <color theme="1"/>
        <rFont val="Calibri"/>
        <family val="2"/>
        <scheme val="minor"/>
      </rPr>
      <t>S</t>
    </r>
    <r>
      <rPr>
        <vertAlign val="subscript"/>
        <sz val="10"/>
        <color theme="1"/>
        <rFont val="Calibri"/>
        <family val="2"/>
        <scheme val="minor"/>
      </rPr>
      <t>1</t>
    </r>
    <r>
      <rPr>
        <sz val="10"/>
        <color theme="1"/>
        <rFont val="Calibri"/>
        <family val="2"/>
        <scheme val="minor"/>
      </rPr>
      <t xml:space="preserve">+ </t>
    </r>
    <r>
      <rPr>
        <sz val="10"/>
        <color rgb="FF0070C0"/>
        <rFont val="Calibri"/>
        <family val="2"/>
        <scheme val="minor"/>
      </rPr>
      <t>M</t>
    </r>
    <r>
      <rPr>
        <sz val="10"/>
        <color theme="1"/>
        <rFont val="Calibri"/>
        <family val="2"/>
        <scheme val="minor"/>
      </rPr>
      <t>S</t>
    </r>
    <r>
      <rPr>
        <vertAlign val="subscript"/>
        <sz val="10"/>
        <color theme="1"/>
        <rFont val="Calibri"/>
        <family val="2"/>
        <scheme val="minor"/>
      </rPr>
      <t xml:space="preserve">2 </t>
    </r>
    <r>
      <rPr>
        <sz val="10"/>
        <color theme="1"/>
        <rFont val="Calibri"/>
        <family val="2"/>
        <scheme val="minor"/>
      </rPr>
      <t>+</t>
    </r>
    <r>
      <rPr>
        <sz val="10"/>
        <color rgb="FF0070C0"/>
        <rFont val="Calibri"/>
        <family val="2"/>
        <scheme val="minor"/>
      </rPr>
      <t xml:space="preserve"> 9M</t>
    </r>
  </si>
  <si>
    <t>a1</t>
  </si>
  <si>
    <t>a2</t>
  </si>
  <si>
    <t xml:space="preserve"> Min z</t>
  </si>
  <si>
    <t xml:space="preserve">3M - 4 </t>
  </si>
  <si>
    <t>-2</t>
  </si>
  <si>
    <t>-M</t>
  </si>
  <si>
    <t>9M</t>
  </si>
  <si>
    <t>Z - (4 - 3M) x1 - 2 x2 - MS1- MS2 = 9M</t>
  </si>
  <si>
    <t>R1*1/2</t>
  </si>
  <si>
    <t>R0-(3M - 4)*R1</t>
  </si>
  <si>
    <t>R0-(3M - 4)*R1:</t>
  </si>
  <si>
    <t>(3M - 4 ) - (3M - 4)*1 = 0</t>
  </si>
  <si>
    <t>-2-(3M - 4)*(-0.5) = -2 -(- 3/2M + 2 ) = -4 +3/2M</t>
  </si>
  <si>
    <t>-4 +3/2M</t>
  </si>
  <si>
    <t>-M - (3M -4)* (-0.5) = -M -(-3/2M + 2) = -M +3/2M -2 = 1/2M - 2</t>
  </si>
  <si>
    <t>1/2M - 2</t>
  </si>
  <si>
    <t>-M - (3M -4)* (0) = - M</t>
  </si>
  <si>
    <t>0 - ( 3M - 4) *(0.5) = -3/2M + 2</t>
  </si>
  <si>
    <t>-3/2M + 2</t>
  </si>
  <si>
    <t>0 -(3M - 4) *(0) = 0</t>
  </si>
  <si>
    <t>9M - (3M - 4)*(2) = 9M - 6M + 8 = 3M +8</t>
  </si>
  <si>
    <t>3M +8</t>
  </si>
  <si>
    <t>We haven't reached the optimal solution because there are still 2 positive coeff (x2 and S1), so we choose the biggest positive one</t>
  </si>
  <si>
    <t>Exercise 9 (cont.)</t>
  </si>
  <si>
    <t>R2*2/3</t>
  </si>
  <si>
    <t>R0-(-4+3/2M)*R2</t>
  </si>
  <si>
    <t xml:space="preserve"> (1/2M - 2) - (-4+3/2M)*1/3  =  1/2M-2 -(-4/3+ 2/3M*1/3) = (-6 + 4)/2 = -2/3</t>
  </si>
  <si>
    <t xml:space="preserve"> - M - (-4+3/2M)*(-2/3) = -M - ( (4*2)/3 - 3/2*2/3M) = -M - 8/3 +M = -8/3</t>
  </si>
  <si>
    <t>-8/3</t>
  </si>
  <si>
    <t xml:space="preserve">-3/2M + 2 - (3/2M - 4)*(-1/3) = -3/2M + 2 - (-3/2*1/3M + 4/3) = -3/2M + 2 + 1/2M - 4/3 = -M + 2/3 </t>
  </si>
  <si>
    <t xml:space="preserve">-M+2/3 </t>
  </si>
  <si>
    <t>0 - (3/2M - 4)*(2/3) = -( 3/2*2/3M-4*2/3) = -(M-8/3) = 8/3-M</t>
  </si>
  <si>
    <t>8/3-M</t>
  </si>
  <si>
    <t>3M +8 - (3/2M-4)*(2) = 3M +8 - (3M -8) = 3M - 3M + 8 + 8 =16</t>
  </si>
  <si>
    <t>R1-(-0.5)*R2</t>
  </si>
  <si>
    <t>There are no more positive coeff in R0, thus we've reached the optimal solution:</t>
  </si>
  <si>
    <t xml:space="preserve"> (x1, x2, S1, S2) = (3, 2, 0, 0)       and     Z = 16</t>
  </si>
  <si>
    <t>3M-4-3M+4 = 3M-3M-4+4=0</t>
  </si>
  <si>
    <r>
      <t>Min  Z =  4 x</t>
    </r>
    <r>
      <rPr>
        <vertAlign val="subscript"/>
        <sz val="10"/>
        <color theme="1"/>
        <rFont val="Calibri"/>
        <family val="2"/>
        <scheme val="minor"/>
      </rPr>
      <t>1</t>
    </r>
    <r>
      <rPr>
        <sz val="10"/>
        <color theme="1"/>
        <rFont val="Calibri"/>
        <family val="2"/>
        <scheme val="minor"/>
      </rPr>
      <t xml:space="preserve"> + 2 x</t>
    </r>
    <r>
      <rPr>
        <vertAlign val="subscript"/>
        <sz val="10"/>
        <color theme="1"/>
        <rFont val="Calibri"/>
        <family val="2"/>
        <scheme val="minor"/>
      </rPr>
      <t>2</t>
    </r>
    <r>
      <rPr>
        <sz val="10"/>
        <color theme="1"/>
        <rFont val="Calibri"/>
        <family val="2"/>
        <scheme val="minor"/>
      </rPr>
      <t xml:space="preserve">  +</t>
    </r>
    <r>
      <rPr>
        <sz val="10"/>
        <color rgb="FF0070C0"/>
        <rFont val="Calibri"/>
        <family val="2"/>
        <scheme val="minor"/>
      </rPr>
      <t xml:space="preserve"> M</t>
    </r>
    <r>
      <rPr>
        <sz val="10"/>
        <color theme="1"/>
        <rFont val="Calibri"/>
        <family val="2"/>
        <scheme val="minor"/>
      </rPr>
      <t xml:space="preserve"> (4 - 2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2</t>
    </r>
    <r>
      <rPr>
        <sz val="10"/>
        <color theme="1"/>
        <rFont val="Calibri"/>
        <family val="2"/>
        <scheme val="minor"/>
      </rPr>
      <t xml:space="preserve"> + S</t>
    </r>
    <r>
      <rPr>
        <vertAlign val="subscript"/>
        <sz val="10"/>
        <color theme="1"/>
        <rFont val="Calibri"/>
        <family val="2"/>
        <scheme val="minor"/>
      </rPr>
      <t>1</t>
    </r>
    <r>
      <rPr>
        <sz val="10"/>
        <color theme="1"/>
        <rFont val="Calibri"/>
        <family val="2"/>
        <scheme val="minor"/>
      </rPr>
      <t xml:space="preserve"> ) + </t>
    </r>
    <r>
      <rPr>
        <sz val="10"/>
        <color rgb="FF0070C0"/>
        <rFont val="Calibri"/>
        <family val="2"/>
        <scheme val="minor"/>
      </rPr>
      <t xml:space="preserve">M </t>
    </r>
    <r>
      <rPr>
        <sz val="10"/>
        <color theme="1"/>
        <rFont val="Calibri"/>
        <family val="2"/>
        <scheme val="minor"/>
      </rPr>
      <t>(</t>
    </r>
    <r>
      <rPr>
        <sz val="10"/>
        <color theme="1"/>
        <rFont val="Calibri"/>
        <family val="2"/>
        <scheme val="minor"/>
      </rPr>
      <t xml:space="preserve"> 5 - x</t>
    </r>
    <r>
      <rPr>
        <vertAlign val="subscript"/>
        <sz val="10"/>
        <color theme="1"/>
        <rFont val="Calibri"/>
        <family val="2"/>
        <scheme val="minor"/>
      </rPr>
      <t xml:space="preserve">1  </t>
    </r>
    <r>
      <rPr>
        <sz val="10"/>
        <color theme="1"/>
        <rFont val="Calibri"/>
        <family val="2"/>
        <scheme val="minor"/>
      </rPr>
      <t>- x</t>
    </r>
    <r>
      <rPr>
        <vertAlign val="subscript"/>
        <sz val="10"/>
        <color theme="1"/>
        <rFont val="Calibri"/>
        <family val="2"/>
        <scheme val="minor"/>
      </rPr>
      <t xml:space="preserve">2  </t>
    </r>
    <r>
      <rPr>
        <sz val="10"/>
        <color theme="1"/>
        <rFont val="Calibri"/>
        <family val="2"/>
        <scheme val="minor"/>
      </rPr>
      <t>+ S</t>
    </r>
    <r>
      <rPr>
        <vertAlign val="subscript"/>
        <sz val="10"/>
        <color theme="1"/>
        <rFont val="Calibri"/>
        <family val="2"/>
        <scheme val="minor"/>
      </rPr>
      <t>2</t>
    </r>
    <r>
      <rPr>
        <sz val="10"/>
        <color theme="1"/>
        <rFont val="Calibri"/>
        <family val="2"/>
        <scheme val="minor"/>
      </rPr>
      <t>)</t>
    </r>
  </si>
  <si>
    <t>The 2nd entering variable is x2 (please note all coeff. in this column are either negative or zero, a sign we might have problems with the min racio test. Then we confirm we do not meet the min racio test criteria: choosing the smallest positive value (all values are either zero or negative). Thus we are in the presence of an ilimited solution and we say we have an unbound problem</t>
  </si>
  <si>
    <t xml:space="preserve">Having a non-basic variable with a coeff of zero in R0 is indicative of multiple solutions. Solution A: (x1, x2) = (0, 5) and Z= 10.                                                                                                    If we now force x1 to enter the basis we'll see that the solution will lead to the same Z value </t>
  </si>
  <si>
    <t>Please note we will solve this as minimization problem, thus we'll have to reverse the optimality and entering var. criteria</t>
  </si>
  <si>
    <t>There are no more positive coeff in R0, thus we've reached the optimal solution is (x1, x2, x3, S1, S2, S3) = (0, 1, 10, 40, 0, 0) and Z = -43. All resources were used for s2 and s3 but 40 resource units were left unused for the resource represented by constraint 1  (S1 = 40)</t>
  </si>
  <si>
    <t>Because this is a minimization problem the selection criteria for the entering variable is finding the biggest positive value in R0, thus X1 is the entering variable. The criteria for the leaving variable remains unaltered</t>
  </si>
  <si>
    <r>
      <t xml:space="preserve">                               x1 - 5 X2 </t>
    </r>
    <r>
      <rPr>
        <vertAlign val="subscript"/>
        <sz val="11"/>
        <color rgb="FF000000"/>
        <rFont val="Calibri"/>
        <family val="2"/>
        <scheme val="minor"/>
      </rPr>
      <t xml:space="preserve"> </t>
    </r>
    <r>
      <rPr>
        <sz val="11"/>
        <color rgb="FF000000"/>
        <rFont val="Calibri"/>
        <family val="2"/>
        <scheme val="minor"/>
      </rPr>
      <t>≤ 40</t>
    </r>
  </si>
  <si>
    <t xml:space="preserve">0.5 x1 + 0.5 x2 +   x3 + S1                    </t>
  </si>
  <si>
    <t xml:space="preserve">0.5 x1 + 0.5 x2 + 2 x3      + S2                 </t>
  </si>
  <si>
    <t xml:space="preserve">x1                                       + S3           </t>
  </si>
  <si>
    <t xml:space="preserve">x2                            + S4        </t>
  </si>
  <si>
    <t>x3                       + S5</t>
  </si>
  <si>
    <t>R0-(-2500)*R5</t>
  </si>
  <si>
    <t>R1-(1)*R5</t>
  </si>
  <si>
    <t>R2-(2)*R5</t>
  </si>
  <si>
    <t>R0-(-1500)*R3</t>
  </si>
  <si>
    <t>R2-(0.5)*R3</t>
  </si>
  <si>
    <t>R0-(-1300)*R2</t>
  </si>
  <si>
    <t>R4-(1)*R2</t>
  </si>
  <si>
    <t>The optimal solution predicts the production of 500 units of the luxury model, 750 of the regular and 287.5 units of the exportation model. The exportation model was the only one unable to meet the demand (400 expected, 287. 5 produced, 112.5 left (S5)). 487.5 hours left unused in the carpentry section (S1), but none left in the finishings (S5=0). Total profit =2443750 €</t>
  </si>
  <si>
    <t>In forestry problems it is not common to get a negative value for the objective function, but it is not impossible. After the class I got thinking and the problem could be, for example, related to the minimizing the temperature so that a certain bacteria wouldn't be able to replicate.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</si>
</sst>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1"/>
      <color theme="1"/>
      <name val="Calibri"/>
      <family val="2"/>
      <scheme val="minor"/>
    </font>
    <font>
      <b/>
      <sz val="11"/>
      <color theme="1"/>
      <name val="Calibri"/>
      <family val="2"/>
      <scheme val="minor"/>
    </font>
    <font>
      <sz val="11"/>
      <color rgb="FF000000"/>
      <name val="Calibri"/>
      <family val="2"/>
      <scheme val="minor"/>
    </font>
    <font>
      <vertAlign val="subscript"/>
      <sz val="11"/>
      <color rgb="FF000000"/>
      <name val="Calibri"/>
      <family val="2"/>
      <scheme val="minor"/>
    </font>
    <font>
      <sz val="11"/>
      <name val="Calibri"/>
      <family val="2"/>
      <scheme val="minor"/>
    </font>
    <font>
      <sz val="11"/>
      <color rgb="FF0070C0"/>
      <name val="Calibri"/>
      <family val="2"/>
      <scheme val="minor"/>
    </font>
    <font>
      <b/>
      <sz val="11"/>
      <name val="Calibri"/>
      <family val="2"/>
      <scheme val="minor"/>
    </font>
    <font>
      <b/>
      <sz val="11"/>
      <color theme="9"/>
      <name val="Calibri"/>
      <family val="2"/>
      <scheme val="minor"/>
    </font>
    <font>
      <sz val="11"/>
      <color rgb="FFC00000"/>
      <name val="Calibri"/>
      <family val="2"/>
      <scheme val="minor"/>
    </font>
    <font>
      <sz val="10"/>
      <color theme="1"/>
      <name val="Calibri"/>
      <family val="2"/>
      <scheme val="minor"/>
    </font>
    <font>
      <sz val="8"/>
      <color theme="1"/>
      <name val="Calibri"/>
      <family val="2"/>
      <scheme val="minor"/>
    </font>
    <font>
      <sz val="11"/>
      <color theme="9"/>
      <name val="Calibri"/>
      <family val="2"/>
      <scheme val="minor"/>
    </font>
    <font>
      <sz val="10"/>
      <name val="Calibri"/>
      <family val="2"/>
      <scheme val="minor"/>
    </font>
    <font>
      <sz val="11"/>
      <color rgb="FFFF0000"/>
      <name val="Calibri"/>
      <family val="2"/>
      <scheme val="minor"/>
    </font>
    <font>
      <b/>
      <sz val="11"/>
      <color rgb="FF000000"/>
      <name val="Calibri"/>
      <family val="2"/>
    </font>
    <font>
      <sz val="11"/>
      <color rgb="FF000000"/>
      <name val="Calibri"/>
      <family val="2"/>
    </font>
    <font>
      <sz val="11"/>
      <color rgb="FFFF0000"/>
      <name val="Calibri"/>
      <family val="2"/>
    </font>
    <font>
      <sz val="11"/>
      <name val="Calibri"/>
      <family val="2"/>
    </font>
    <font>
      <sz val="11"/>
      <color theme="9" tint="-0.249977111117893"/>
      <name val="Calibri"/>
      <family val="2"/>
      <scheme val="minor"/>
    </font>
    <font>
      <b/>
      <sz val="11"/>
      <color theme="9" tint="-0.249977111117893"/>
      <name val="Calibri"/>
      <family val="2"/>
    </font>
    <font>
      <b/>
      <sz val="11"/>
      <color theme="9" tint="-0.249977111117893"/>
      <name val="Calibri"/>
      <family val="2"/>
      <scheme val="minor"/>
    </font>
    <font>
      <sz val="11"/>
      <color theme="9" tint="-0.249977111117893"/>
      <name val="Calibri"/>
      <family val="2"/>
    </font>
    <font>
      <sz val="11"/>
      <color theme="1"/>
      <name val="Calibri"/>
      <family val="2"/>
    </font>
    <font>
      <sz val="9"/>
      <color theme="1"/>
      <name val="Calibri"/>
      <family val="2"/>
      <scheme val="minor"/>
    </font>
    <font>
      <sz val="10"/>
      <color rgb="FF0070C0"/>
      <name val="Calibri"/>
      <family val="2"/>
      <scheme val="minor"/>
    </font>
    <font>
      <sz val="9"/>
      <color rgb="FF0070C0"/>
      <name val="Calibri"/>
      <family val="2"/>
      <scheme val="minor"/>
    </font>
    <font>
      <i/>
      <sz val="11"/>
      <color theme="6" tint="-0.499984740745262"/>
      <name val="Calibri"/>
      <family val="2"/>
      <scheme val="minor"/>
    </font>
    <font>
      <i/>
      <sz val="9"/>
      <color theme="6" tint="-0.499984740745262"/>
      <name val="Calibri"/>
      <family val="2"/>
      <scheme val="minor"/>
    </font>
    <font>
      <b/>
      <sz val="9"/>
      <color rgb="FF000000"/>
      <name val="Calibri"/>
      <family val="2"/>
    </font>
    <font>
      <b/>
      <sz val="10"/>
      <color rgb="FF000000"/>
      <name val="Calibri"/>
      <family val="2"/>
    </font>
    <font>
      <sz val="10"/>
      <color rgb="FF000000"/>
      <name val="Calibri"/>
      <family val="2"/>
    </font>
    <font>
      <sz val="10"/>
      <color rgb="FF000000"/>
      <name val="Calibri"/>
      <family val="2"/>
      <scheme val="minor"/>
    </font>
    <font>
      <sz val="11"/>
      <color theme="6" tint="-0.499984740745262"/>
      <name val="Calibri"/>
      <family val="2"/>
    </font>
    <font>
      <sz val="11"/>
      <color theme="6" tint="-0.499984740745262"/>
      <name val="Calibri"/>
      <family val="2"/>
      <scheme val="minor"/>
    </font>
    <font>
      <sz val="11"/>
      <color rgb="FFFFFFFF"/>
      <name val="Calibri"/>
      <family val="2"/>
      <scheme val="minor"/>
    </font>
    <font>
      <vertAlign val="subscript"/>
      <sz val="11"/>
      <color rgb="FFFFFFFF"/>
      <name val="Calibri"/>
      <family val="2"/>
      <scheme val="minor"/>
    </font>
    <font>
      <i/>
      <sz val="11"/>
      <color rgb="FF0070C0"/>
      <name val="Calibri"/>
      <family val="2"/>
      <scheme val="minor"/>
    </font>
    <font>
      <sz val="11"/>
      <color rgb="FFC00000"/>
      <name val="Calibri"/>
      <family val="2"/>
    </font>
    <font>
      <i/>
      <sz val="9"/>
      <color rgb="FF0070C0"/>
      <name val="Calibri"/>
      <family val="2"/>
      <scheme val="minor"/>
    </font>
    <font>
      <b/>
      <sz val="11"/>
      <color theme="9"/>
      <name val="Calibri"/>
      <family val="2"/>
    </font>
    <font>
      <i/>
      <sz val="9"/>
      <color theme="0" tint="-0.499984740745262"/>
      <name val="Calibri"/>
      <family val="2"/>
      <scheme val="minor"/>
    </font>
    <font>
      <vertAlign val="super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vertAlign val="subscript"/>
      <sz val="11"/>
      <color rgb="FF0070C0"/>
      <name val="Calibri"/>
      <family val="2"/>
      <scheme val="minor"/>
    </font>
    <font>
      <i/>
      <sz val="10"/>
      <color rgb="FF0070C0"/>
      <name val="Calibri"/>
      <family val="2"/>
      <scheme val="minor"/>
    </font>
    <font>
      <b/>
      <i/>
      <sz val="10"/>
      <color rgb="FF0070C0"/>
      <name val="Calibri"/>
      <family val="2"/>
      <scheme val="minor"/>
    </font>
    <font>
      <vertAlign val="subscript"/>
      <sz val="10"/>
      <color theme="1"/>
      <name val="Calibri"/>
      <family val="2"/>
      <scheme val="minor"/>
    </font>
    <font>
      <sz val="8"/>
      <name val="Calibri"/>
      <family val="2"/>
      <scheme val="minor"/>
    </font>
    <font>
      <i/>
      <sz val="8"/>
      <color rgb="FF0070C0"/>
      <name val="Calibri"/>
      <family val="2"/>
      <scheme val="minor"/>
    </font>
    <font>
      <sz val="8"/>
      <color rgb="FFC00000"/>
      <name val="Calibri"/>
      <family val="2"/>
      <scheme val="minor"/>
    </font>
    <font>
      <sz val="11"/>
      <color theme="0"/>
      <name val="Calibri"/>
      <family val="2"/>
      <scheme val="minor"/>
    </font>
    <font>
      <b/>
      <sz val="11"/>
      <color rgb="FFFF0000"/>
      <name val="Calibri"/>
      <family val="2"/>
    </font>
    <font>
      <b/>
      <sz val="9"/>
      <color theme="9" tint="-0.249977111117893"/>
      <name val="Calibri"/>
      <family val="2"/>
      <scheme val="minor"/>
    </font>
    <font>
      <b/>
      <i/>
      <sz val="9"/>
      <color theme="9"/>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57">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applyAlignment="1">
      <alignment horizontal="right"/>
    </xf>
    <xf numFmtId="0" fontId="0" fillId="0" borderId="0" xfId="0" quotePrefix="1"/>
    <xf numFmtId="0" fontId="0" fillId="0" borderId="0" xfId="0" quotePrefix="1" applyAlignment="1">
      <alignment horizontal="center"/>
    </xf>
    <xf numFmtId="0" fontId="0" fillId="0" borderId="0" xfId="0" applyFill="1"/>
    <xf numFmtId="0" fontId="0" fillId="0" borderId="0" xfId="0" applyFill="1" applyBorder="1"/>
    <xf numFmtId="0" fontId="1" fillId="0" borderId="0" xfId="0" applyFont="1" applyFill="1" applyBorder="1" applyAlignment="1">
      <alignment horizontal="center"/>
    </xf>
    <xf numFmtId="0" fontId="1" fillId="0" borderId="0" xfId="0" applyFont="1"/>
    <xf numFmtId="0" fontId="0" fillId="0" borderId="0" xfId="0" applyAlignment="1">
      <alignment horizontal="left"/>
    </xf>
    <xf numFmtId="0" fontId="1" fillId="0" borderId="1" xfId="0" applyFont="1" applyBorder="1" applyAlignment="1">
      <alignment horizontal="center"/>
    </xf>
    <xf numFmtId="0" fontId="5" fillId="0" borderId="0" xfId="0" applyFont="1"/>
    <xf numFmtId="0" fontId="0" fillId="0" borderId="0" xfId="0" applyBorder="1"/>
    <xf numFmtId="0" fontId="0" fillId="0" borderId="0" xfId="0" applyFont="1" applyFill="1" applyBorder="1" applyAlignment="1">
      <alignment horizontal="center"/>
    </xf>
    <xf numFmtId="0" fontId="0" fillId="0" borderId="0" xfId="0" applyFill="1" applyBorder="1" applyAlignment="1">
      <alignment horizontal="center" vertical="center"/>
    </xf>
    <xf numFmtId="0" fontId="10" fillId="0" borderId="0" xfId="0" applyFont="1"/>
    <xf numFmtId="0" fontId="15" fillId="0" borderId="11" xfId="0" applyFont="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0" fillId="0" borderId="1" xfId="0" applyBorder="1" applyAlignment="1">
      <alignment horizont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xf>
    <xf numFmtId="0" fontId="13" fillId="0" borderId="1" xfId="0" applyFont="1" applyBorder="1" applyAlignment="1">
      <alignment horizont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Alignment="1">
      <alignment horizontal="center"/>
    </xf>
    <xf numFmtId="0" fontId="19" fillId="3" borderId="1" xfId="0" applyFont="1" applyFill="1" applyBorder="1" applyAlignment="1">
      <alignment horizontal="center" vertical="center" wrapText="1"/>
    </xf>
    <xf numFmtId="0" fontId="20" fillId="0" borderId="1" xfId="0" applyFont="1" applyBorder="1" applyAlignment="1">
      <alignment horizontal="center"/>
    </xf>
    <xf numFmtId="164" fontId="17"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0" fillId="0" borderId="1" xfId="0" applyNumberFormat="1" applyBorder="1" applyAlignment="1">
      <alignment horizontal="center"/>
    </xf>
    <xf numFmtId="0" fontId="20" fillId="3" borderId="1" xfId="0" applyFont="1" applyFill="1" applyBorder="1" applyAlignment="1">
      <alignment horizontal="center"/>
    </xf>
    <xf numFmtId="1" fontId="0" fillId="0" borderId="17" xfId="0" applyNumberFormat="1" applyFill="1" applyBorder="1" applyAlignment="1">
      <alignment horizontal="center"/>
    </xf>
    <xf numFmtId="0" fontId="1" fillId="0" borderId="0" xfId="0" applyFont="1" applyBorder="1" applyAlignment="1">
      <alignment horizontal="right"/>
    </xf>
    <xf numFmtId="0" fontId="1" fillId="0" borderId="17" xfId="0" applyFont="1" applyFill="1" applyBorder="1" applyAlignment="1">
      <alignment horizontal="center"/>
    </xf>
    <xf numFmtId="0" fontId="1" fillId="0" borderId="0" xfId="0" applyFont="1" applyAlignment="1">
      <alignment vertical="center"/>
    </xf>
    <xf numFmtId="0" fontId="0" fillId="0" borderId="0" xfId="0" applyFont="1" applyAlignment="1">
      <alignment horizontal="left"/>
    </xf>
    <xf numFmtId="0" fontId="15" fillId="0" borderId="0" xfId="0" applyFont="1" applyFill="1" applyBorder="1" applyAlignment="1">
      <alignment horizontal="right" vertical="center" readingOrder="1"/>
    </xf>
    <xf numFmtId="1" fontId="0" fillId="0" borderId="0" xfId="0" applyNumberFormat="1" applyAlignment="1">
      <alignment horizontal="left"/>
    </xf>
    <xf numFmtId="0" fontId="4" fillId="0" borderId="1" xfId="0" applyFont="1" applyBorder="1" applyAlignment="1">
      <alignment horizontal="center"/>
    </xf>
    <xf numFmtId="0" fontId="1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0" fontId="18" fillId="0" borderId="0" xfId="0" applyFont="1" applyFill="1" applyBorder="1" applyAlignment="1">
      <alignment horizontal="center"/>
    </xf>
    <xf numFmtId="0" fontId="20" fillId="0" borderId="1" xfId="0" applyFont="1" applyBorder="1" applyAlignment="1">
      <alignment horizontal="center" vertical="center"/>
    </xf>
    <xf numFmtId="0" fontId="1" fillId="0" borderId="0" xfId="0" quotePrefix="1" applyFont="1" applyAlignment="1">
      <alignment horizontal="center"/>
    </xf>
    <xf numFmtId="0" fontId="4" fillId="0" borderId="1" xfId="0" applyFont="1" applyFill="1" applyBorder="1" applyAlignment="1">
      <alignment horizontal="center"/>
    </xf>
    <xf numFmtId="0" fontId="13" fillId="0" borderId="1"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applyFont="1"/>
    <xf numFmtId="0" fontId="1" fillId="2" borderId="1" xfId="0" applyFont="1" applyFill="1" applyBorder="1" applyAlignment="1">
      <alignment horizontal="center"/>
    </xf>
    <xf numFmtId="0" fontId="0" fillId="0" borderId="0" xfId="0" applyAlignment="1">
      <alignment wrapText="1"/>
    </xf>
    <xf numFmtId="0" fontId="1" fillId="0" borderId="0" xfId="0" applyFont="1" applyAlignment="1">
      <alignment horizontal="right"/>
    </xf>
    <xf numFmtId="0" fontId="9" fillId="0" borderId="0" xfId="0" applyFont="1"/>
    <xf numFmtId="0" fontId="23" fillId="0" borderId="0" xfId="0" applyFont="1"/>
    <xf numFmtId="1" fontId="5" fillId="0" borderId="0" xfId="0" applyNumberFormat="1" applyFont="1" applyAlignment="1">
      <alignment horizontal="left"/>
    </xf>
    <xf numFmtId="0" fontId="24" fillId="0" borderId="0" xfId="0" applyFont="1"/>
    <xf numFmtId="0" fontId="25" fillId="0" borderId="0" xfId="0" applyFont="1"/>
    <xf numFmtId="0" fontId="25" fillId="0" borderId="0" xfId="0" applyFont="1" applyAlignment="1">
      <alignment horizontal="right"/>
    </xf>
    <xf numFmtId="0" fontId="4" fillId="0" borderId="0" xfId="0" applyFont="1" applyAlignment="1">
      <alignment horizontal="center"/>
    </xf>
    <xf numFmtId="0" fontId="26" fillId="0" borderId="0" xfId="0" applyFont="1" applyAlignment="1">
      <alignment horizontal="right"/>
    </xf>
    <xf numFmtId="0" fontId="1" fillId="5" borderId="1" xfId="0" applyFont="1" applyFill="1" applyBorder="1" applyAlignment="1">
      <alignment horizontal="center"/>
    </xf>
    <xf numFmtId="0" fontId="0" fillId="0" borderId="0" xfId="0" applyFont="1" applyAlignment="1">
      <alignment horizontal="center"/>
    </xf>
    <xf numFmtId="0" fontId="22" fillId="0" borderId="1" xfId="0" applyFont="1" applyFill="1" applyBorder="1" applyAlignment="1">
      <alignment horizontal="center" vertical="center" wrapText="1"/>
    </xf>
    <xf numFmtId="0" fontId="4" fillId="2" borderId="1" xfId="0" applyFont="1" applyFill="1" applyBorder="1" applyAlignment="1">
      <alignment horizontal="center"/>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7" fillId="0" borderId="0" xfId="0" applyFont="1" applyAlignment="1">
      <alignment horizontal="right"/>
    </xf>
    <xf numFmtId="0" fontId="27" fillId="0" borderId="0" xfId="0" applyFont="1" applyFill="1" applyBorder="1" applyAlignment="1">
      <alignment horizontal="right"/>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6" fillId="3" borderId="1" xfId="0" applyFont="1" applyFill="1" applyBorder="1" applyAlignment="1">
      <alignment horizontal="center"/>
    </xf>
    <xf numFmtId="0" fontId="14" fillId="0" borderId="0" xfId="0" applyFont="1" applyFill="1" applyBorder="1" applyAlignment="1">
      <alignment horizontal="right" vertical="center" readingOrder="1"/>
    </xf>
    <xf numFmtId="0" fontId="29" fillId="0" borderId="2" xfId="0" applyFont="1" applyBorder="1" applyAlignment="1">
      <alignment horizontal="center" vertical="center" wrapText="1" readingOrder="1"/>
    </xf>
    <xf numFmtId="0" fontId="29" fillId="0" borderId="10" xfId="0" applyFont="1" applyBorder="1" applyAlignment="1">
      <alignment horizontal="center" vertical="center" wrapText="1" readingOrder="1"/>
    </xf>
    <xf numFmtId="0" fontId="30" fillId="0" borderId="18" xfId="0" applyFont="1" applyBorder="1" applyAlignment="1">
      <alignment horizontal="left" vertical="center" wrapText="1" readingOrder="1"/>
    </xf>
    <xf numFmtId="0" fontId="30" fillId="0" borderId="13" xfId="0" applyFont="1" applyBorder="1" applyAlignment="1">
      <alignment horizontal="center" vertical="center" wrapText="1" readingOrder="1"/>
    </xf>
    <xf numFmtId="0" fontId="30" fillId="0" borderId="19" xfId="0" applyFont="1" applyBorder="1" applyAlignment="1">
      <alignment horizontal="center" vertical="center" wrapText="1" readingOrder="1"/>
    </xf>
    <xf numFmtId="0" fontId="30" fillId="0" borderId="20" xfId="0" applyFont="1" applyBorder="1" applyAlignment="1">
      <alignment horizontal="left" vertical="center" wrapText="1" readingOrder="1"/>
    </xf>
    <xf numFmtId="0" fontId="30" fillId="0" borderId="21" xfId="0" applyFont="1" applyBorder="1" applyAlignment="1">
      <alignment horizontal="center" vertical="center" wrapText="1" readingOrder="1"/>
    </xf>
    <xf numFmtId="0" fontId="30" fillId="0" borderId="22" xfId="0" applyFont="1" applyBorder="1" applyAlignment="1">
      <alignment horizontal="center" vertical="center" wrapText="1" readingOrder="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horizontal="center"/>
    </xf>
    <xf numFmtId="0" fontId="0" fillId="2" borderId="1" xfId="0" applyFont="1" applyFill="1" applyBorder="1" applyAlignment="1">
      <alignment horizontal="center"/>
    </xf>
    <xf numFmtId="0" fontId="20"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0" xfId="0" applyFont="1" applyFill="1" applyBorder="1"/>
    <xf numFmtId="0" fontId="17" fillId="0" borderId="0" xfId="0" applyFont="1" applyFill="1" applyBorder="1" applyAlignment="1">
      <alignment horizontal="center" vertical="center" wrapText="1"/>
    </xf>
    <xf numFmtId="0" fontId="31" fillId="0" borderId="0" xfId="0" applyFont="1" applyAlignment="1">
      <alignment horizontal="left" vertical="center" readingOrder="1"/>
    </xf>
    <xf numFmtId="0" fontId="14" fillId="0" borderId="0" xfId="0" applyFont="1" applyFill="1" applyBorder="1" applyAlignment="1">
      <alignment horizontal="left" vertical="center" readingOrder="1"/>
    </xf>
    <xf numFmtId="0" fontId="2" fillId="0" borderId="0" xfId="0" applyFont="1" applyAlignment="1">
      <alignment horizontal="left" vertical="center" readingOrder="1"/>
    </xf>
    <xf numFmtId="0" fontId="2" fillId="0" borderId="0" xfId="0" applyFont="1" applyAlignment="1">
      <alignment vertical="center" readingOrder="1"/>
    </xf>
    <xf numFmtId="0" fontId="0" fillId="0" borderId="0" xfId="0" applyBorder="1" applyAlignment="1">
      <alignment horizontal="center"/>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0" xfId="0" applyFont="1" applyAlignment="1">
      <alignment horizontal="center"/>
    </xf>
    <xf numFmtId="0" fontId="0" fillId="2" borderId="1" xfId="0" applyFill="1" applyBorder="1" applyAlignment="1">
      <alignment horizontal="center"/>
    </xf>
    <xf numFmtId="0" fontId="1" fillId="0" borderId="0" xfId="0" applyFont="1" applyFill="1" applyBorder="1" applyAlignment="1">
      <alignment horizontal="right"/>
    </xf>
    <xf numFmtId="0" fontId="0" fillId="0" borderId="1" xfId="0" applyFill="1" applyBorder="1" applyAlignment="1">
      <alignment horizontal="center"/>
    </xf>
    <xf numFmtId="0" fontId="12" fillId="0" borderId="0" xfId="0" applyFont="1" applyAlignment="1">
      <alignment vertical="center" wrapText="1"/>
    </xf>
    <xf numFmtId="0" fontId="21" fillId="2" borderId="1" xfId="0" applyFont="1" applyFill="1" applyBorder="1" applyAlignment="1">
      <alignment horizontal="center" vertical="center" wrapText="1"/>
    </xf>
    <xf numFmtId="0" fontId="13" fillId="4" borderId="1" xfId="0" applyFont="1" applyFill="1" applyBorder="1" applyAlignment="1">
      <alignment horizontal="center"/>
    </xf>
    <xf numFmtId="0" fontId="25" fillId="0" borderId="0" xfId="0" applyFont="1" applyAlignment="1">
      <alignment vertical="top" wrapText="1"/>
    </xf>
    <xf numFmtId="0" fontId="4" fillId="4" borderId="1" xfId="0" applyFont="1" applyFill="1" applyBorder="1" applyAlignment="1">
      <alignment horizontal="center"/>
    </xf>
    <xf numFmtId="0" fontId="36" fillId="0" borderId="0" xfId="0" applyFont="1"/>
    <xf numFmtId="0" fontId="8" fillId="4" borderId="1" xfId="0" applyFont="1" applyFill="1" applyBorder="1" applyAlignment="1">
      <alignment horizontal="center"/>
    </xf>
    <xf numFmtId="0" fontId="37" fillId="0" borderId="1" xfId="0" applyFont="1" applyFill="1" applyBorder="1" applyAlignment="1">
      <alignment horizontal="center" vertical="center" wrapText="1"/>
    </xf>
    <xf numFmtId="0" fontId="8" fillId="0" borderId="1" xfId="0" applyFont="1" applyFill="1" applyBorder="1" applyAlignment="1">
      <alignment horizontal="center"/>
    </xf>
    <xf numFmtId="0" fontId="4" fillId="4" borderId="0" xfId="0" applyFont="1" applyFill="1" applyAlignment="1">
      <alignment horizontal="center"/>
    </xf>
    <xf numFmtId="0" fontId="8" fillId="0"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4" borderId="1" xfId="0" applyFont="1" applyFill="1" applyBorder="1" applyAlignment="1">
      <alignment horizontal="center"/>
    </xf>
    <xf numFmtId="0" fontId="19" fillId="4" borderId="1" xfId="0" applyFont="1" applyFill="1" applyBorder="1" applyAlignment="1">
      <alignment horizontal="center" vertical="center" wrapText="1"/>
    </xf>
    <xf numFmtId="164" fontId="20" fillId="0" borderId="0" xfId="0" applyNumberFormat="1" applyFont="1" applyAlignment="1">
      <alignment horizontal="center"/>
    </xf>
    <xf numFmtId="0" fontId="0" fillId="0" borderId="0" xfId="0" quotePrefix="1" applyAlignment="1">
      <alignment horizontal="left"/>
    </xf>
    <xf numFmtId="0" fontId="0" fillId="0" borderId="1" xfId="0" quotePrefix="1" applyFont="1" applyFill="1" applyBorder="1" applyAlignment="1">
      <alignment horizontal="center" vertical="center"/>
    </xf>
    <xf numFmtId="0" fontId="4" fillId="0" borderId="0" xfId="0" quotePrefix="1" applyFont="1" applyAlignment="1">
      <alignment horizontal="center"/>
    </xf>
    <xf numFmtId="1" fontId="4" fillId="0" borderId="0" xfId="0" applyNumberFormat="1" applyFont="1" applyAlignment="1">
      <alignment horizontal="center"/>
    </xf>
    <xf numFmtId="0" fontId="39" fillId="0" borderId="1" xfId="0" applyFont="1" applyFill="1" applyBorder="1" applyAlignment="1">
      <alignment horizontal="center" vertical="center" wrapText="1"/>
    </xf>
    <xf numFmtId="1" fontId="7" fillId="0" borderId="0" xfId="0" applyNumberFormat="1" applyFont="1" applyAlignment="1">
      <alignment horizontal="center"/>
    </xf>
    <xf numFmtId="0" fontId="38" fillId="0" borderId="0" xfId="0" applyFont="1" applyFill="1" applyBorder="1" applyAlignment="1">
      <alignment horizontal="left"/>
    </xf>
    <xf numFmtId="0" fontId="40" fillId="0" borderId="0" xfId="0" applyFont="1" applyAlignment="1">
      <alignment horizontal="right"/>
    </xf>
    <xf numFmtId="164" fontId="4" fillId="0" borderId="1" xfId="0" applyNumberFormat="1" applyFont="1" applyFill="1" applyBorder="1" applyAlignment="1">
      <alignment horizontal="center"/>
    </xf>
    <xf numFmtId="164" fontId="17" fillId="0" borderId="1"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0" fontId="5" fillId="0" borderId="0" xfId="0" applyFont="1" applyAlignment="1">
      <alignment horizontal="left" vertical="center" readingOrder="1"/>
    </xf>
    <xf numFmtId="0" fontId="8" fillId="2" borderId="1" xfId="0" applyFont="1" applyFill="1" applyBorder="1" applyAlignment="1">
      <alignment horizontal="center"/>
    </xf>
    <xf numFmtId="0" fontId="37"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8" fillId="0" borderId="0" xfId="0" applyFont="1"/>
    <xf numFmtId="0" fontId="0" fillId="0" borderId="1" xfId="0" quotePrefix="1" applyBorder="1" applyAlignment="1">
      <alignment horizontal="center" vertical="center"/>
    </xf>
    <xf numFmtId="1" fontId="4" fillId="0" borderId="1" xfId="0" applyNumberFormat="1" applyFont="1" applyFill="1" applyBorder="1" applyAlignment="1">
      <alignment horizontal="center"/>
    </xf>
    <xf numFmtId="1" fontId="17"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7" fillId="0" borderId="1" xfId="0" quotePrefix="1" applyFont="1" applyFill="1" applyBorder="1" applyAlignment="1">
      <alignment horizontal="center" vertical="center" wrapText="1"/>
    </xf>
    <xf numFmtId="1" fontId="39"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Border="1" applyAlignment="1">
      <alignment horizontal="center" vertical="center"/>
    </xf>
    <xf numFmtId="0" fontId="40" fillId="0" borderId="0" xfId="0" applyFont="1"/>
    <xf numFmtId="0" fontId="38" fillId="0" borderId="0" xfId="0" applyFont="1" applyFill="1" applyBorder="1" applyAlignment="1">
      <alignment vertical="center" wrapText="1"/>
    </xf>
    <xf numFmtId="0" fontId="45" fillId="0" borderId="0" xfId="0" applyFont="1"/>
    <xf numFmtId="0" fontId="46" fillId="0" borderId="0" xfId="0" applyFont="1" applyAlignment="1">
      <alignment horizontal="right"/>
    </xf>
    <xf numFmtId="0" fontId="9" fillId="0" borderId="0" xfId="0" applyFont="1" applyAlignment="1"/>
    <xf numFmtId="0" fontId="45" fillId="0" borderId="0" xfId="0" applyFont="1" applyAlignment="1"/>
    <xf numFmtId="0" fontId="0" fillId="6" borderId="0" xfId="0" applyFont="1" applyFill="1"/>
    <xf numFmtId="0" fontId="1" fillId="0" borderId="4" xfId="0" applyFont="1" applyBorder="1" applyAlignment="1">
      <alignment horizontal="center"/>
    </xf>
    <xf numFmtId="0" fontId="1" fillId="0" borderId="5" xfId="0" applyFont="1" applyBorder="1" applyAlignment="1">
      <alignment horizontal="center"/>
    </xf>
    <xf numFmtId="0" fontId="0" fillId="0" borderId="5" xfId="0" applyFont="1" applyBorder="1" applyAlignment="1">
      <alignment horizontal="center" vertical="center"/>
    </xf>
    <xf numFmtId="0" fontId="0" fillId="0" borderId="26" xfId="0" quotePrefix="1" applyFont="1" applyBorder="1" applyAlignment="1">
      <alignment horizontal="center"/>
    </xf>
    <xf numFmtId="0" fontId="0" fillId="0" borderId="26" xfId="0" quotePrefix="1" applyFont="1" applyFill="1" applyBorder="1" applyAlignment="1">
      <alignment horizontal="center"/>
    </xf>
    <xf numFmtId="0" fontId="0" fillId="0" borderId="27" xfId="0" quotePrefix="1" applyFont="1" applyBorder="1" applyAlignment="1">
      <alignment horizontal="center"/>
    </xf>
    <xf numFmtId="0" fontId="1" fillId="0" borderId="7"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9" xfId="0" applyFont="1" applyBorder="1" applyAlignment="1">
      <alignment horizontal="center"/>
    </xf>
    <xf numFmtId="0" fontId="0" fillId="0" borderId="2" xfId="0" applyFont="1" applyBorder="1" applyAlignment="1">
      <alignment horizontal="center" vertical="center"/>
    </xf>
    <xf numFmtId="0" fontId="2" fillId="0" borderId="2" xfId="0" quotePrefix="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wrapText="1"/>
    </xf>
    <xf numFmtId="0" fontId="8" fillId="0" borderId="26"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quotePrefix="1" applyFont="1" applyBorder="1" applyAlignment="1">
      <alignment horizontal="center" vertical="center" wrapText="1"/>
    </xf>
    <xf numFmtId="0" fontId="20" fillId="0" borderId="1"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1" fontId="20" fillId="0" borderId="0" xfId="0" applyNumberFormat="1" applyFont="1" applyAlignment="1">
      <alignment horizontal="center"/>
    </xf>
    <xf numFmtId="0" fontId="1" fillId="0" borderId="24" xfId="0" applyFont="1" applyFill="1" applyBorder="1" applyAlignment="1">
      <alignment horizontal="center"/>
    </xf>
    <xf numFmtId="0" fontId="0" fillId="0" borderId="26" xfId="0" applyFont="1" applyFill="1" applyBorder="1" applyAlignment="1">
      <alignment horizontal="center"/>
    </xf>
    <xf numFmtId="0" fontId="1" fillId="0" borderId="23" xfId="0" applyFont="1" applyFill="1" applyBorder="1" applyAlignment="1">
      <alignment horizontal="center" vertical="center"/>
    </xf>
    <xf numFmtId="0" fontId="1" fillId="0" borderId="25" xfId="0" applyFont="1" applyFill="1" applyBorder="1" applyAlignment="1">
      <alignment horizontal="center"/>
    </xf>
    <xf numFmtId="0" fontId="10" fillId="0" borderId="26" xfId="0" quotePrefix="1" applyFont="1" applyBorder="1" applyAlignment="1">
      <alignment horizontal="center"/>
    </xf>
    <xf numFmtId="0" fontId="10" fillId="0" borderId="26" xfId="0" quotePrefix="1" applyFont="1" applyFill="1" applyBorder="1" applyAlignment="1">
      <alignment horizontal="center"/>
    </xf>
    <xf numFmtId="0" fontId="9" fillId="0" borderId="0" xfId="0" quotePrefix="1" applyFont="1"/>
    <xf numFmtId="0" fontId="10" fillId="0" borderId="27" xfId="0" quotePrefix="1" applyFont="1" applyBorder="1" applyAlignment="1">
      <alignment horizontal="center"/>
    </xf>
    <xf numFmtId="0" fontId="48" fillId="0" borderId="26" xfId="0" quotePrefix="1" applyFont="1" applyBorder="1" applyAlignment="1">
      <alignment horizontal="center"/>
    </xf>
    <xf numFmtId="0" fontId="48" fillId="0" borderId="26" xfId="0" quotePrefix="1" applyFont="1" applyFill="1" applyBorder="1" applyAlignment="1">
      <alignment horizontal="center"/>
    </xf>
    <xf numFmtId="0" fontId="4" fillId="0" borderId="26" xfId="0" applyFont="1" applyFill="1" applyBorder="1" applyAlignment="1">
      <alignment horizontal="center"/>
    </xf>
    <xf numFmtId="0" fontId="48" fillId="0" borderId="27" xfId="0" quotePrefix="1" applyFont="1" applyBorder="1" applyAlignment="1">
      <alignment horizontal="center"/>
    </xf>
    <xf numFmtId="0" fontId="49" fillId="0" borderId="0" xfId="0" applyFont="1" applyAlignment="1">
      <alignment horizontal="center"/>
    </xf>
    <xf numFmtId="0" fontId="50" fillId="0" borderId="26" xfId="0" quotePrefix="1" applyFont="1" applyBorder="1" applyAlignment="1">
      <alignment horizontal="center"/>
    </xf>
    <xf numFmtId="0" fontId="20" fillId="0" borderId="2" xfId="0" applyFont="1" applyBorder="1" applyAlignment="1">
      <alignment horizontal="center" vertical="center" wrapText="1"/>
    </xf>
    <xf numFmtId="0" fontId="1" fillId="0" borderId="2" xfId="0" applyFont="1" applyFill="1" applyBorder="1" applyAlignment="1">
      <alignment horizontal="center"/>
    </xf>
    <xf numFmtId="0" fontId="1" fillId="0" borderId="5" xfId="0" applyFont="1" applyFill="1" applyBorder="1" applyAlignment="1">
      <alignment horizontal="center"/>
    </xf>
    <xf numFmtId="0" fontId="0" fillId="0" borderId="0" xfId="0" applyFont="1" applyFill="1"/>
    <xf numFmtId="164" fontId="20" fillId="0" borderId="2" xfId="0" applyNumberFormat="1" applyFont="1" applyBorder="1" applyAlignment="1">
      <alignment horizontal="center" vertical="center" wrapText="1"/>
    </xf>
    <xf numFmtId="0" fontId="23" fillId="0" borderId="0" xfId="0" quotePrefix="1" applyFont="1"/>
    <xf numFmtId="0" fontId="48" fillId="0" borderId="26" xfId="0" applyFont="1" applyFill="1" applyBorder="1" applyAlignment="1">
      <alignment horizontal="center"/>
    </xf>
    <xf numFmtId="164" fontId="4" fillId="0" borderId="1" xfId="0" applyNumberFormat="1" applyFont="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25" fillId="0" borderId="0" xfId="0" applyFont="1" applyAlignment="1">
      <alignment horizontal="left" vertical="center" wrapText="1"/>
    </xf>
    <xf numFmtId="0" fontId="24" fillId="0" borderId="0" xfId="0" applyFont="1" applyAlignment="1">
      <alignment horizontal="center" wrapText="1"/>
    </xf>
    <xf numFmtId="0" fontId="14" fillId="0" borderId="12" xfId="0" applyFont="1" applyBorder="1" applyAlignment="1">
      <alignment horizontal="center" vertical="center" wrapText="1" readingOrder="1"/>
    </xf>
    <xf numFmtId="0" fontId="14" fillId="0" borderId="13" xfId="0" applyFont="1" applyBorder="1" applyAlignment="1">
      <alignment horizontal="center" vertical="center" wrapText="1" readingOrder="1"/>
    </xf>
    <xf numFmtId="0" fontId="14" fillId="0" borderId="14"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14" fillId="0" borderId="16" xfId="0" applyFont="1" applyBorder="1" applyAlignment="1">
      <alignment horizontal="center" vertical="center" wrapText="1" readingOrder="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vertical="center" wrapText="1"/>
    </xf>
    <xf numFmtId="0" fontId="25" fillId="0" borderId="0" xfId="0" applyFont="1" applyAlignment="1">
      <alignment horizontal="left" wrapText="1"/>
    </xf>
    <xf numFmtId="0" fontId="29" fillId="0" borderId="4" xfId="0" applyFont="1" applyBorder="1" applyAlignment="1">
      <alignment horizontal="center" vertical="center" wrapText="1" readingOrder="1"/>
    </xf>
    <xf numFmtId="0" fontId="29" fillId="0" borderId="7" xfId="0" applyFont="1" applyBorder="1" applyAlignment="1">
      <alignment horizontal="center" vertical="center" wrapText="1" readingOrder="1"/>
    </xf>
    <xf numFmtId="0" fontId="29" fillId="0" borderId="9" xfId="0" applyFont="1" applyBorder="1" applyAlignment="1">
      <alignment horizontal="center" vertical="center" wrapText="1" readingOrder="1"/>
    </xf>
    <xf numFmtId="0" fontId="28" fillId="0" borderId="5"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28" fillId="0" borderId="2" xfId="0" applyFont="1" applyBorder="1" applyAlignment="1">
      <alignment horizontal="center" vertical="center" wrapText="1" readingOrder="1"/>
    </xf>
    <xf numFmtId="0" fontId="29" fillId="0" borderId="5" xfId="0" applyFont="1" applyBorder="1" applyAlignment="1">
      <alignment horizontal="center" vertical="center" wrapText="1" readingOrder="1"/>
    </xf>
    <xf numFmtId="0" fontId="29" fillId="0" borderId="6"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29" fillId="0" borderId="8" xfId="0" applyFont="1" applyBorder="1" applyAlignment="1">
      <alignment horizontal="center" vertical="center" wrapText="1" readingOrder="1"/>
    </xf>
    <xf numFmtId="0" fontId="9" fillId="0" borderId="3" xfId="0" applyFont="1" applyBorder="1" applyAlignment="1">
      <alignment horizontal="left" vertical="center" wrapText="1"/>
    </xf>
    <xf numFmtId="0" fontId="38" fillId="0" borderId="0" xfId="0" applyFont="1" applyAlignment="1">
      <alignment horizontal="left" wrapText="1"/>
    </xf>
    <xf numFmtId="0" fontId="38" fillId="0" borderId="0" xfId="0" applyFont="1" applyFill="1" applyBorder="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center" wrapText="1" readingOrder="1"/>
    </xf>
    <xf numFmtId="0" fontId="3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10" fillId="0" borderId="27" xfId="0" quotePrefix="1" applyFont="1" applyFill="1" applyBorder="1" applyAlignment="1">
      <alignment horizontal="center"/>
    </xf>
    <xf numFmtId="0" fontId="0" fillId="4" borderId="1" xfId="0" applyFill="1" applyBorder="1" applyAlignment="1">
      <alignment horizontal="center"/>
    </xf>
    <xf numFmtId="0" fontId="51" fillId="7" borderId="1" xfId="0" applyFont="1" applyFill="1" applyBorder="1" applyAlignment="1">
      <alignment horizontal="center"/>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20" fillId="2" borderId="1" xfId="0" applyFont="1" applyFill="1" applyBorder="1" applyAlignment="1">
      <alignment horizontal="center"/>
    </xf>
    <xf numFmtId="0" fontId="13" fillId="0" borderId="1" xfId="0" applyFont="1" applyBorder="1" applyAlignment="1">
      <alignment horizontal="center" vertical="center"/>
    </xf>
    <xf numFmtId="0" fontId="11" fillId="0" borderId="1" xfId="0" applyFont="1" applyFill="1" applyBorder="1" applyAlignment="1">
      <alignment horizontal="center" vertical="center"/>
    </xf>
    <xf numFmtId="0" fontId="25" fillId="0" borderId="0" xfId="0" applyFont="1" applyAlignment="1">
      <alignment horizontal="center" vertical="center" wrapText="1"/>
    </xf>
    <xf numFmtId="0" fontId="53" fillId="0" borderId="0" xfId="0" applyFont="1" applyAlignment="1">
      <alignment horizontal="center"/>
    </xf>
    <xf numFmtId="0" fontId="7" fillId="0" borderId="1" xfId="0" applyFont="1" applyBorder="1" applyAlignment="1">
      <alignment horizontal="center"/>
    </xf>
    <xf numFmtId="0" fontId="5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E2F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Layout" zoomScaleNormal="100" workbookViewId="0">
      <selection activeCell="B20" sqref="B20:E24"/>
    </sheetView>
  </sheetViews>
  <sheetFormatPr defaultRowHeight="14.4" x14ac:dyDescent="0.3"/>
  <cols>
    <col min="1" max="1" width="9.109375" customWidth="1"/>
    <col min="2" max="2" width="8.5546875" bestFit="1" customWidth="1"/>
    <col min="3" max="3" width="16" customWidth="1"/>
    <col min="4" max="6" width="7.109375" customWidth="1"/>
    <col min="7" max="7" width="2.109375" customWidth="1"/>
    <col min="8" max="8" width="11.33203125" customWidth="1"/>
    <col min="9" max="9" width="3.6640625" customWidth="1"/>
    <col min="10" max="10" width="4.5546875" customWidth="1"/>
    <col min="11" max="11" width="3.6640625" customWidth="1"/>
    <col min="12" max="17" width="6.88671875" customWidth="1"/>
    <col min="19" max="19" width="9" customWidth="1"/>
    <col min="21" max="21" width="4.6640625" bestFit="1" customWidth="1"/>
  </cols>
  <sheetData>
    <row r="1" spans="1:21" x14ac:dyDescent="0.3">
      <c r="A1" s="41" t="s">
        <v>44</v>
      </c>
      <c r="H1" s="9" t="s">
        <v>62</v>
      </c>
    </row>
    <row r="2" spans="1:21" s="16" customFormat="1" x14ac:dyDescent="0.3">
      <c r="B2" s="220" t="s">
        <v>42</v>
      </c>
      <c r="C2" s="221"/>
      <c r="D2" s="221"/>
      <c r="E2" s="221"/>
      <c r="F2" s="221"/>
      <c r="H2"/>
      <c r="I2"/>
      <c r="J2"/>
      <c r="K2"/>
      <c r="L2"/>
      <c r="M2"/>
      <c r="N2"/>
      <c r="O2"/>
      <c r="P2"/>
      <c r="Q2"/>
      <c r="R2"/>
      <c r="S2"/>
      <c r="T2"/>
      <c r="U2"/>
    </row>
    <row r="3" spans="1:21" x14ac:dyDescent="0.3">
      <c r="B3" s="221"/>
      <c r="C3" s="221"/>
      <c r="D3" s="221"/>
      <c r="E3" s="221"/>
      <c r="F3" s="221"/>
      <c r="K3" s="22" t="s">
        <v>30</v>
      </c>
      <c r="L3" s="11" t="s">
        <v>0</v>
      </c>
      <c r="M3" s="11" t="s">
        <v>1</v>
      </c>
      <c r="N3" s="11" t="s">
        <v>2</v>
      </c>
      <c r="O3" s="11" t="s">
        <v>28</v>
      </c>
      <c r="P3" s="11" t="s">
        <v>14</v>
      </c>
      <c r="Q3" s="11" t="s">
        <v>15</v>
      </c>
      <c r="R3" s="24" t="s">
        <v>29</v>
      </c>
      <c r="S3" s="40" t="s">
        <v>32</v>
      </c>
      <c r="T3" s="13"/>
    </row>
    <row r="4" spans="1:21" x14ac:dyDescent="0.3">
      <c r="B4" s="221"/>
      <c r="C4" s="221"/>
      <c r="D4" s="221"/>
      <c r="E4" s="221"/>
      <c r="F4" s="221"/>
      <c r="I4" s="11" t="s">
        <v>6</v>
      </c>
      <c r="J4" s="11" t="s">
        <v>30</v>
      </c>
      <c r="K4" s="23">
        <v>1</v>
      </c>
      <c r="L4" s="19">
        <v>-2</v>
      </c>
      <c r="M4" s="19">
        <v>-3</v>
      </c>
      <c r="N4" s="25">
        <v>-4</v>
      </c>
      <c r="O4" s="19">
        <v>0</v>
      </c>
      <c r="P4" s="19">
        <v>0</v>
      </c>
      <c r="Q4" s="19">
        <v>0</v>
      </c>
      <c r="R4" s="19">
        <v>0</v>
      </c>
      <c r="S4" s="5" t="s">
        <v>5</v>
      </c>
      <c r="T4" s="13"/>
    </row>
    <row r="5" spans="1:21" x14ac:dyDescent="0.3">
      <c r="B5" s="221"/>
      <c r="C5" s="221"/>
      <c r="D5" s="221"/>
      <c r="E5" s="221"/>
      <c r="F5" s="221"/>
      <c r="I5" s="11" t="s">
        <v>7</v>
      </c>
      <c r="J5" s="11" t="s">
        <v>28</v>
      </c>
      <c r="K5" s="23">
        <v>0</v>
      </c>
      <c r="L5" s="29">
        <v>5</v>
      </c>
      <c r="M5" s="29">
        <v>2</v>
      </c>
      <c r="N5" s="32">
        <v>4</v>
      </c>
      <c r="O5" s="30">
        <v>1</v>
      </c>
      <c r="P5" s="30">
        <v>0</v>
      </c>
      <c r="Q5" s="30">
        <v>0</v>
      </c>
      <c r="R5" s="30">
        <v>12</v>
      </c>
      <c r="S5" s="31">
        <f>R5/N5</f>
        <v>3</v>
      </c>
      <c r="T5" s="13"/>
    </row>
    <row r="6" spans="1:21" ht="15" thickBot="1" x14ac:dyDescent="0.35">
      <c r="B6" s="221"/>
      <c r="C6" s="221"/>
      <c r="D6" s="221"/>
      <c r="E6" s="221"/>
      <c r="F6" s="221"/>
      <c r="I6" s="11" t="s">
        <v>8</v>
      </c>
      <c r="J6" s="11" t="s">
        <v>14</v>
      </c>
      <c r="K6" s="23">
        <v>0</v>
      </c>
      <c r="L6" s="20">
        <v>4</v>
      </c>
      <c r="M6" s="20">
        <v>5</v>
      </c>
      <c r="N6" s="26">
        <v>6</v>
      </c>
      <c r="O6" s="21">
        <v>0</v>
      </c>
      <c r="P6" s="21">
        <v>1</v>
      </c>
      <c r="Q6" s="21">
        <v>0</v>
      </c>
      <c r="R6" s="21">
        <v>24</v>
      </c>
      <c r="S6" s="1">
        <f t="shared" ref="S6:S7" si="0">R6/N6</f>
        <v>4</v>
      </c>
      <c r="T6" s="13"/>
    </row>
    <row r="7" spans="1:21" ht="15" thickBot="1" x14ac:dyDescent="0.35">
      <c r="B7" s="215" t="s">
        <v>21</v>
      </c>
      <c r="C7" s="215" t="s">
        <v>16</v>
      </c>
      <c r="D7" s="217" t="s">
        <v>17</v>
      </c>
      <c r="E7" s="218"/>
      <c r="F7" s="219"/>
      <c r="I7" s="11" t="s">
        <v>9</v>
      </c>
      <c r="J7" s="11" t="s">
        <v>15</v>
      </c>
      <c r="K7" s="23">
        <v>0</v>
      </c>
      <c r="L7" s="20">
        <v>3</v>
      </c>
      <c r="M7" s="20">
        <v>5</v>
      </c>
      <c r="N7" s="26">
        <v>4</v>
      </c>
      <c r="O7" s="21">
        <v>0</v>
      </c>
      <c r="P7" s="21">
        <v>0</v>
      </c>
      <c r="Q7" s="21">
        <v>1</v>
      </c>
      <c r="R7" s="21">
        <v>18</v>
      </c>
      <c r="S7" s="1">
        <f t="shared" si="0"/>
        <v>4.5</v>
      </c>
      <c r="T7" s="13"/>
    </row>
    <row r="8" spans="1:21" ht="15.75" customHeight="1" thickBot="1" x14ac:dyDescent="0.35">
      <c r="B8" s="216"/>
      <c r="C8" s="216"/>
      <c r="D8" s="17" t="s">
        <v>18</v>
      </c>
      <c r="E8" s="17" t="s">
        <v>19</v>
      </c>
      <c r="F8" s="17" t="s">
        <v>20</v>
      </c>
      <c r="T8" s="13"/>
    </row>
    <row r="9" spans="1:21" ht="15" thickBot="1" x14ac:dyDescent="0.35">
      <c r="B9" s="17" t="s">
        <v>22</v>
      </c>
      <c r="C9" s="17">
        <v>12000</v>
      </c>
      <c r="D9" s="17">
        <v>5</v>
      </c>
      <c r="E9" s="17">
        <v>2</v>
      </c>
      <c r="F9" s="17">
        <v>4</v>
      </c>
      <c r="K9" s="22" t="s">
        <v>30</v>
      </c>
      <c r="L9" s="11" t="s">
        <v>0</v>
      </c>
      <c r="M9" s="11" t="s">
        <v>1</v>
      </c>
      <c r="N9" s="11" t="s">
        <v>2</v>
      </c>
      <c r="O9" s="11" t="s">
        <v>28</v>
      </c>
      <c r="P9" s="11" t="s">
        <v>14</v>
      </c>
      <c r="Q9" s="11" t="s">
        <v>15</v>
      </c>
      <c r="R9" s="24" t="s">
        <v>29</v>
      </c>
      <c r="S9" s="40"/>
      <c r="T9" s="13"/>
    </row>
    <row r="10" spans="1:21" ht="15" thickBot="1" x14ac:dyDescent="0.35">
      <c r="B10" s="17" t="s">
        <v>23</v>
      </c>
      <c r="C10" s="17">
        <v>24000</v>
      </c>
      <c r="D10" s="17">
        <v>4</v>
      </c>
      <c r="E10" s="17">
        <v>5</v>
      </c>
      <c r="F10" s="17">
        <v>6</v>
      </c>
      <c r="I10" s="11" t="s">
        <v>6</v>
      </c>
      <c r="J10" s="11" t="s">
        <v>30</v>
      </c>
      <c r="K10" s="23">
        <v>1</v>
      </c>
      <c r="L10" s="19"/>
      <c r="M10" s="19"/>
      <c r="N10" s="25"/>
      <c r="O10" s="19"/>
      <c r="P10" s="19"/>
      <c r="Q10" s="19"/>
      <c r="R10" s="19"/>
      <c r="S10" s="5"/>
    </row>
    <row r="11" spans="1:21" ht="15" thickBot="1" x14ac:dyDescent="0.35">
      <c r="B11" s="17" t="s">
        <v>24</v>
      </c>
      <c r="C11" s="17">
        <v>18000</v>
      </c>
      <c r="D11" s="17">
        <v>3</v>
      </c>
      <c r="E11" s="17">
        <v>5</v>
      </c>
      <c r="F11" s="17">
        <v>4</v>
      </c>
      <c r="H11" s="72" t="s">
        <v>33</v>
      </c>
      <c r="I11" s="11" t="s">
        <v>7</v>
      </c>
      <c r="J11" s="62" t="s">
        <v>2</v>
      </c>
      <c r="K11" s="23">
        <v>0</v>
      </c>
      <c r="L11" s="35">
        <f>L5/4</f>
        <v>1.25</v>
      </c>
      <c r="M11" s="29">
        <f t="shared" ref="M11:R11" si="1">M5/4</f>
        <v>0.5</v>
      </c>
      <c r="N11" s="29">
        <f t="shared" si="1"/>
        <v>1</v>
      </c>
      <c r="O11" s="35">
        <f t="shared" si="1"/>
        <v>0.25</v>
      </c>
      <c r="P11" s="29">
        <f t="shared" si="1"/>
        <v>0</v>
      </c>
      <c r="Q11" s="29">
        <f t="shared" si="1"/>
        <v>0</v>
      </c>
      <c r="R11" s="29">
        <f t="shared" si="1"/>
        <v>3</v>
      </c>
      <c r="S11" s="31"/>
    </row>
    <row r="12" spans="1:21" x14ac:dyDescent="0.3">
      <c r="H12" s="72"/>
      <c r="I12" s="11" t="s">
        <v>8</v>
      </c>
      <c r="J12" s="11" t="s">
        <v>14</v>
      </c>
      <c r="K12" s="23">
        <v>0</v>
      </c>
      <c r="L12" s="20"/>
      <c r="M12" s="20"/>
      <c r="N12" s="26"/>
      <c r="O12" s="21"/>
      <c r="P12" s="21"/>
      <c r="Q12" s="21"/>
      <c r="R12" s="21"/>
      <c r="S12" s="1"/>
    </row>
    <row r="13" spans="1:21" x14ac:dyDescent="0.3">
      <c r="B13" s="222" t="s">
        <v>43</v>
      </c>
      <c r="C13" s="222"/>
      <c r="D13" s="222"/>
      <c r="E13" s="222"/>
      <c r="F13" s="222"/>
      <c r="H13" s="72"/>
      <c r="I13" s="11" t="s">
        <v>9</v>
      </c>
      <c r="J13" s="11" t="s">
        <v>15</v>
      </c>
      <c r="K13" s="23">
        <v>0</v>
      </c>
      <c r="L13" s="20"/>
      <c r="M13" s="20"/>
      <c r="N13" s="26"/>
      <c r="O13" s="21"/>
      <c r="P13" s="21"/>
      <c r="Q13" s="21"/>
      <c r="R13" s="21"/>
      <c r="S13" s="1"/>
    </row>
    <row r="14" spans="1:21" ht="14.25" customHeight="1" x14ac:dyDescent="0.3">
      <c r="B14" s="222"/>
      <c r="C14" s="222"/>
      <c r="D14" s="222"/>
      <c r="E14" s="222"/>
      <c r="F14" s="222"/>
      <c r="H14" s="72"/>
    </row>
    <row r="15" spans="1:21" x14ac:dyDescent="0.3">
      <c r="B15" s="222"/>
      <c r="C15" s="222"/>
      <c r="D15" s="222"/>
      <c r="E15" s="222"/>
      <c r="F15" s="222"/>
      <c r="H15" s="72"/>
      <c r="K15" s="22" t="s">
        <v>30</v>
      </c>
      <c r="L15" s="11" t="s">
        <v>0</v>
      </c>
      <c r="M15" s="11" t="s">
        <v>1</v>
      </c>
      <c r="N15" s="11" t="s">
        <v>2</v>
      </c>
      <c r="O15" s="11" t="s">
        <v>28</v>
      </c>
      <c r="P15" s="11" t="s">
        <v>14</v>
      </c>
      <c r="Q15" s="11" t="s">
        <v>15</v>
      </c>
      <c r="R15" s="24" t="s">
        <v>29</v>
      </c>
      <c r="S15" s="40" t="s">
        <v>32</v>
      </c>
    </row>
    <row r="16" spans="1:21" x14ac:dyDescent="0.3">
      <c r="B16" s="222"/>
      <c r="C16" s="222"/>
      <c r="D16" s="222"/>
      <c r="E16" s="222"/>
      <c r="F16" s="222"/>
      <c r="H16" s="72" t="s">
        <v>34</v>
      </c>
      <c r="I16" s="11" t="s">
        <v>6</v>
      </c>
      <c r="J16" s="11" t="s">
        <v>30</v>
      </c>
      <c r="K16" s="23">
        <v>1</v>
      </c>
      <c r="L16" s="19">
        <f t="shared" ref="L16:R16" si="2">L4-$N$4*L11</f>
        <v>3</v>
      </c>
      <c r="M16" s="25">
        <f t="shared" si="2"/>
        <v>-1</v>
      </c>
      <c r="N16" s="19">
        <f t="shared" si="2"/>
        <v>0</v>
      </c>
      <c r="O16" s="19">
        <f t="shared" si="2"/>
        <v>1</v>
      </c>
      <c r="P16" s="19">
        <f t="shared" si="2"/>
        <v>0</v>
      </c>
      <c r="Q16" s="19">
        <f t="shared" si="2"/>
        <v>0</v>
      </c>
      <c r="R16" s="19">
        <f t="shared" si="2"/>
        <v>12</v>
      </c>
      <c r="S16" s="5" t="s">
        <v>5</v>
      </c>
    </row>
    <row r="17" spans="1:19" x14ac:dyDescent="0.3">
      <c r="B17" s="222"/>
      <c r="C17" s="222"/>
      <c r="D17" s="222"/>
      <c r="E17" s="222"/>
      <c r="F17" s="222"/>
      <c r="H17" s="72"/>
      <c r="I17" s="11" t="s">
        <v>7</v>
      </c>
      <c r="J17" s="62" t="s">
        <v>2</v>
      </c>
      <c r="K17" s="23">
        <v>0</v>
      </c>
      <c r="L17" s="34">
        <v>1.25</v>
      </c>
      <c r="M17" s="26">
        <v>0.5</v>
      </c>
      <c r="N17" s="27">
        <v>1</v>
      </c>
      <c r="O17" s="34">
        <v>0.25</v>
      </c>
      <c r="P17" s="27">
        <v>0</v>
      </c>
      <c r="Q17" s="27">
        <v>0</v>
      </c>
      <c r="R17" s="27">
        <v>3</v>
      </c>
      <c r="S17" s="71">
        <f>R17/M17</f>
        <v>6</v>
      </c>
    </row>
    <row r="18" spans="1:19" x14ac:dyDescent="0.3">
      <c r="B18" s="222"/>
      <c r="C18" s="222"/>
      <c r="D18" s="222"/>
      <c r="E18" s="222"/>
      <c r="F18" s="222"/>
      <c r="H18" s="72" t="s">
        <v>35</v>
      </c>
      <c r="I18" s="11" t="s">
        <v>8</v>
      </c>
      <c r="J18" s="11" t="s">
        <v>14</v>
      </c>
      <c r="K18" s="23">
        <v>0</v>
      </c>
      <c r="L18" s="19">
        <f t="shared" ref="L18:R18" si="3">L6-$N$6*L11</f>
        <v>-3.5</v>
      </c>
      <c r="M18" s="25">
        <f t="shared" si="3"/>
        <v>2</v>
      </c>
      <c r="N18" s="19">
        <f t="shared" si="3"/>
        <v>0</v>
      </c>
      <c r="O18" s="19">
        <f t="shared" si="3"/>
        <v>-1.5</v>
      </c>
      <c r="P18" s="19">
        <f t="shared" si="3"/>
        <v>1</v>
      </c>
      <c r="Q18" s="19">
        <f t="shared" si="3"/>
        <v>0</v>
      </c>
      <c r="R18" s="19">
        <f t="shared" si="3"/>
        <v>6</v>
      </c>
      <c r="S18" s="71">
        <f t="shared" ref="S18:S19" si="4">R18/M18</f>
        <v>3</v>
      </c>
    </row>
    <row r="19" spans="1:19" x14ac:dyDescent="0.3">
      <c r="H19" s="72" t="s">
        <v>36</v>
      </c>
      <c r="I19" s="11" t="s">
        <v>9</v>
      </c>
      <c r="J19" s="11" t="s">
        <v>15</v>
      </c>
      <c r="K19" s="23">
        <v>0</v>
      </c>
      <c r="L19" s="33">
        <f t="shared" ref="L19:R19" si="5">L7-$N$7*L11</f>
        <v>-2</v>
      </c>
      <c r="M19" s="37">
        <f t="shared" si="5"/>
        <v>3</v>
      </c>
      <c r="N19" s="33">
        <f t="shared" si="5"/>
        <v>0</v>
      </c>
      <c r="O19" s="33">
        <f t="shared" si="5"/>
        <v>-1</v>
      </c>
      <c r="P19" s="33">
        <f t="shared" si="5"/>
        <v>0</v>
      </c>
      <c r="Q19" s="33">
        <f t="shared" si="5"/>
        <v>1</v>
      </c>
      <c r="R19" s="33">
        <f t="shared" si="5"/>
        <v>6</v>
      </c>
      <c r="S19" s="31">
        <f t="shared" si="4"/>
        <v>2</v>
      </c>
    </row>
    <row r="20" spans="1:19" x14ac:dyDescent="0.3">
      <c r="B20" s="43" t="s">
        <v>59</v>
      </c>
      <c r="C20" s="10" t="s">
        <v>61</v>
      </c>
      <c r="E20" s="3" t="s">
        <v>4</v>
      </c>
      <c r="F20" s="67">
        <f>S28</f>
        <v>14000</v>
      </c>
      <c r="H20" s="72"/>
      <c r="N20" s="9"/>
    </row>
    <row r="21" spans="1:19" x14ac:dyDescent="0.3">
      <c r="B21" s="64" t="s">
        <v>45</v>
      </c>
      <c r="H21" s="72"/>
      <c r="K21" s="22" t="s">
        <v>30</v>
      </c>
      <c r="L21" s="11" t="s">
        <v>0</v>
      </c>
      <c r="M21" s="11" t="s">
        <v>1</v>
      </c>
      <c r="N21" s="11" t="s">
        <v>2</v>
      </c>
      <c r="O21" s="11" t="s">
        <v>28</v>
      </c>
      <c r="P21" s="11" t="s">
        <v>14</v>
      </c>
      <c r="Q21" s="11" t="s">
        <v>15</v>
      </c>
      <c r="R21" s="24" t="s">
        <v>29</v>
      </c>
    </row>
    <row r="22" spans="1:19" x14ac:dyDescent="0.3">
      <c r="C22" s="2" t="s">
        <v>26</v>
      </c>
      <c r="D22" s="1" t="s">
        <v>3</v>
      </c>
      <c r="E22" s="18">
        <v>12</v>
      </c>
      <c r="H22" s="72"/>
      <c r="I22" s="11" t="s">
        <v>6</v>
      </c>
      <c r="J22" s="11" t="s">
        <v>30</v>
      </c>
      <c r="K22" s="23">
        <v>1</v>
      </c>
      <c r="L22" s="19"/>
      <c r="M22" s="19"/>
      <c r="N22" s="25"/>
      <c r="O22" s="19"/>
      <c r="P22" s="19"/>
      <c r="Q22" s="19"/>
      <c r="R22" s="19"/>
    </row>
    <row r="23" spans="1:19" x14ac:dyDescent="0.3">
      <c r="C23" s="2" t="s">
        <v>25</v>
      </c>
      <c r="D23" s="1" t="s">
        <v>3</v>
      </c>
      <c r="E23" s="18">
        <v>24</v>
      </c>
      <c r="H23" s="72"/>
      <c r="I23" s="11" t="s">
        <v>7</v>
      </c>
      <c r="J23" s="62" t="s">
        <v>2</v>
      </c>
      <c r="K23" s="23">
        <v>0</v>
      </c>
      <c r="L23" s="29"/>
      <c r="M23" s="29"/>
      <c r="N23" s="29"/>
      <c r="O23" s="29"/>
      <c r="P23" s="29"/>
      <c r="Q23" s="29"/>
      <c r="R23" s="29"/>
    </row>
    <row r="24" spans="1:19" x14ac:dyDescent="0.3">
      <c r="C24" s="2" t="s">
        <v>27</v>
      </c>
      <c r="D24" s="1" t="s">
        <v>3</v>
      </c>
      <c r="E24" s="18">
        <v>18</v>
      </c>
      <c r="H24" s="72"/>
      <c r="I24" s="11" t="s">
        <v>8</v>
      </c>
      <c r="J24" s="11" t="s">
        <v>14</v>
      </c>
      <c r="K24" s="23">
        <v>0</v>
      </c>
      <c r="L24" s="20"/>
      <c r="M24" s="20"/>
      <c r="N24" s="26"/>
      <c r="O24" s="21"/>
      <c r="P24" s="21"/>
      <c r="Q24" s="21"/>
      <c r="R24" s="21"/>
    </row>
    <row r="25" spans="1:19" x14ac:dyDescent="0.3">
      <c r="H25" s="72" t="s">
        <v>37</v>
      </c>
      <c r="I25" s="11" t="s">
        <v>9</v>
      </c>
      <c r="J25" s="62" t="s">
        <v>1</v>
      </c>
      <c r="K25" s="23">
        <v>0</v>
      </c>
      <c r="L25" s="35">
        <f>L19/3</f>
        <v>-0.66666666666666663</v>
      </c>
      <c r="M25" s="29">
        <f t="shared" ref="M25:R25" si="6">M19/3</f>
        <v>1</v>
      </c>
      <c r="N25" s="29">
        <f t="shared" si="6"/>
        <v>0</v>
      </c>
      <c r="O25" s="35">
        <f t="shared" si="6"/>
        <v>-0.33333333333333331</v>
      </c>
      <c r="P25" s="29">
        <f t="shared" si="6"/>
        <v>0</v>
      </c>
      <c r="Q25" s="35">
        <f t="shared" si="6"/>
        <v>0.33333333333333331</v>
      </c>
      <c r="R25" s="29">
        <f t="shared" si="6"/>
        <v>2</v>
      </c>
    </row>
    <row r="26" spans="1:19" x14ac:dyDescent="0.3">
      <c r="A26" s="68" t="str">
        <f>CONCATENATE("( ",L27,", ",M27,", ",N27,", ",O27,", ",P27,", ",Q27," ) =")</f>
        <v>( x1, x2, x3, s1, s2, s3 ) =</v>
      </c>
      <c r="B26" s="12"/>
      <c r="C26" s="69"/>
      <c r="D26" s="70" t="s">
        <v>60</v>
      </c>
      <c r="H26" s="72"/>
    </row>
    <row r="27" spans="1:19" x14ac:dyDescent="0.3">
      <c r="H27" s="72"/>
      <c r="K27" s="22" t="s">
        <v>30</v>
      </c>
      <c r="L27" s="11" t="s">
        <v>0</v>
      </c>
      <c r="M27" s="11" t="s">
        <v>1</v>
      </c>
      <c r="N27" s="11" t="s">
        <v>2</v>
      </c>
      <c r="O27" s="11" t="s">
        <v>28</v>
      </c>
      <c r="P27" s="11" t="s">
        <v>14</v>
      </c>
      <c r="Q27" s="11" t="s">
        <v>15</v>
      </c>
      <c r="R27" s="24" t="s">
        <v>29</v>
      </c>
    </row>
    <row r="28" spans="1:19" ht="15" customHeight="1" x14ac:dyDescent="0.3">
      <c r="A28" s="214" t="s">
        <v>41</v>
      </c>
      <c r="B28" s="214"/>
      <c r="C28" s="214"/>
      <c r="D28" s="214"/>
      <c r="E28" s="214"/>
      <c r="F28" s="214"/>
      <c r="H28" s="72" t="s">
        <v>38</v>
      </c>
      <c r="I28" s="11" t="s">
        <v>6</v>
      </c>
      <c r="J28" s="11" t="s">
        <v>30</v>
      </c>
      <c r="K28" s="23">
        <v>1</v>
      </c>
      <c r="L28" s="36">
        <f t="shared" ref="L28:R28" si="7">L16-$M$16*L25</f>
        <v>2.3333333333333335</v>
      </c>
      <c r="M28" s="19">
        <f t="shared" si="7"/>
        <v>0</v>
      </c>
      <c r="N28" s="19">
        <f t="shared" si="7"/>
        <v>0</v>
      </c>
      <c r="O28" s="36">
        <f t="shared" si="7"/>
        <v>0.66666666666666674</v>
      </c>
      <c r="P28" s="19">
        <f t="shared" si="7"/>
        <v>0</v>
      </c>
      <c r="Q28" s="36">
        <f t="shared" si="7"/>
        <v>0.33333333333333331</v>
      </c>
      <c r="R28" s="19">
        <f t="shared" si="7"/>
        <v>14</v>
      </c>
      <c r="S28" s="38">
        <f>R28*1000</f>
        <v>14000</v>
      </c>
    </row>
    <row r="29" spans="1:19" x14ac:dyDescent="0.3">
      <c r="A29" s="214"/>
      <c r="B29" s="214"/>
      <c r="C29" s="214"/>
      <c r="D29" s="214"/>
      <c r="E29" s="214"/>
      <c r="F29" s="214"/>
      <c r="H29" s="72" t="s">
        <v>39</v>
      </c>
      <c r="I29" s="11" t="s">
        <v>7</v>
      </c>
      <c r="J29" s="62" t="s">
        <v>2</v>
      </c>
      <c r="K29" s="23">
        <v>0</v>
      </c>
      <c r="L29" s="36">
        <f t="shared" ref="L29:R29" si="8">L17-$M$17*L25</f>
        <v>1.5833333333333333</v>
      </c>
      <c r="M29" s="19">
        <f t="shared" si="8"/>
        <v>0</v>
      </c>
      <c r="N29" s="19">
        <f t="shared" si="8"/>
        <v>1</v>
      </c>
      <c r="O29" s="36">
        <f t="shared" si="8"/>
        <v>0.41666666666666663</v>
      </c>
      <c r="P29" s="19">
        <f t="shared" si="8"/>
        <v>0</v>
      </c>
      <c r="Q29" s="36">
        <f t="shared" si="8"/>
        <v>-0.16666666666666666</v>
      </c>
      <c r="R29" s="19">
        <f t="shared" si="8"/>
        <v>2</v>
      </c>
      <c r="S29" s="38">
        <f t="shared" ref="S29:S31" si="9">R29*1000</f>
        <v>2000</v>
      </c>
    </row>
    <row r="30" spans="1:19" x14ac:dyDescent="0.3">
      <c r="A30" s="214"/>
      <c r="B30" s="214"/>
      <c r="C30" s="214"/>
      <c r="D30" s="214"/>
      <c r="E30" s="214"/>
      <c r="F30" s="214"/>
      <c r="H30" s="72" t="s">
        <v>40</v>
      </c>
      <c r="I30" s="11" t="s">
        <v>8</v>
      </c>
      <c r="J30" s="11" t="s">
        <v>14</v>
      </c>
      <c r="K30" s="23">
        <v>0</v>
      </c>
      <c r="L30" s="36">
        <f t="shared" ref="L30:R30" si="10">L18-$M$18*L25</f>
        <v>-2.166666666666667</v>
      </c>
      <c r="M30" s="19">
        <f t="shared" si="10"/>
        <v>0</v>
      </c>
      <c r="N30" s="19">
        <f t="shared" si="10"/>
        <v>0</v>
      </c>
      <c r="O30" s="36">
        <f t="shared" si="10"/>
        <v>-0.83333333333333337</v>
      </c>
      <c r="P30" s="19">
        <f t="shared" si="10"/>
        <v>1</v>
      </c>
      <c r="Q30" s="36">
        <f t="shared" si="10"/>
        <v>-0.66666666666666663</v>
      </c>
      <c r="R30" s="19">
        <f t="shared" si="10"/>
        <v>2</v>
      </c>
      <c r="S30" s="38">
        <f t="shared" si="9"/>
        <v>2000</v>
      </c>
    </row>
    <row r="31" spans="1:19" x14ac:dyDescent="0.3">
      <c r="A31" s="214"/>
      <c r="B31" s="214"/>
      <c r="C31" s="214"/>
      <c r="D31" s="214"/>
      <c r="E31" s="214"/>
      <c r="F31" s="214"/>
      <c r="I31" s="11" t="s">
        <v>9</v>
      </c>
      <c r="J31" s="62" t="s">
        <v>1</v>
      </c>
      <c r="K31" s="23">
        <v>0</v>
      </c>
      <c r="L31" s="35">
        <v>-0.66666666666666663</v>
      </c>
      <c r="M31" s="29">
        <v>1</v>
      </c>
      <c r="N31" s="29">
        <v>0</v>
      </c>
      <c r="O31" s="35">
        <v>-0.33333333333333331</v>
      </c>
      <c r="P31" s="29">
        <v>0</v>
      </c>
      <c r="Q31" s="35">
        <v>0.33333333333333331</v>
      </c>
      <c r="R31" s="29">
        <v>2</v>
      </c>
      <c r="S31" s="38">
        <f t="shared" si="9"/>
        <v>2000</v>
      </c>
    </row>
    <row r="32" spans="1:19" x14ac:dyDescent="0.3">
      <c r="A32" s="214"/>
      <c r="B32" s="214"/>
      <c r="C32" s="214"/>
      <c r="D32" s="214"/>
      <c r="E32" s="214"/>
      <c r="F32" s="214"/>
    </row>
    <row r="33" spans="2:18" x14ac:dyDescent="0.3">
      <c r="L33" s="16"/>
      <c r="M33" s="2"/>
    </row>
    <row r="34" spans="2:18" x14ac:dyDescent="0.3">
      <c r="B34" s="39"/>
      <c r="C34" s="10"/>
    </row>
    <row r="35" spans="2:18" ht="15" customHeight="1" x14ac:dyDescent="0.3">
      <c r="B35" s="39"/>
      <c r="C35" s="44"/>
      <c r="I35" s="63"/>
      <c r="J35" s="63"/>
      <c r="K35" s="63"/>
      <c r="L35" s="63"/>
      <c r="M35" s="63"/>
      <c r="N35" s="63"/>
      <c r="O35" s="63"/>
      <c r="P35" s="63"/>
      <c r="Q35" s="63"/>
      <c r="R35" s="63"/>
    </row>
    <row r="36" spans="2:18" x14ac:dyDescent="0.3">
      <c r="B36" s="39"/>
      <c r="C36" s="44"/>
      <c r="I36" s="63"/>
      <c r="J36" s="63"/>
      <c r="K36" s="63"/>
      <c r="L36" s="63"/>
      <c r="M36" s="63"/>
      <c r="N36" s="63"/>
      <c r="O36" s="63"/>
      <c r="P36" s="63"/>
      <c r="Q36" s="63"/>
      <c r="R36" s="63"/>
    </row>
    <row r="37" spans="2:18" x14ac:dyDescent="0.3">
      <c r="B37" s="39"/>
      <c r="C37" s="10"/>
      <c r="I37" s="63"/>
      <c r="J37" s="63"/>
      <c r="K37" s="63"/>
      <c r="L37" s="63"/>
      <c r="M37" s="63"/>
      <c r="N37" s="63"/>
      <c r="O37" s="63"/>
      <c r="P37" s="63"/>
      <c r="Q37" s="63"/>
      <c r="R37" s="63"/>
    </row>
    <row r="38" spans="2:18" x14ac:dyDescent="0.3">
      <c r="B38" s="39"/>
      <c r="C38" s="44"/>
      <c r="I38" s="63"/>
      <c r="J38" s="63"/>
      <c r="K38" s="63"/>
      <c r="L38" s="63"/>
      <c r="M38" s="63"/>
      <c r="N38" s="63"/>
      <c r="O38" s="63"/>
      <c r="P38" s="63"/>
      <c r="Q38" s="63"/>
      <c r="R38" s="63"/>
    </row>
    <row r="39" spans="2:18" x14ac:dyDescent="0.3">
      <c r="B39" s="39"/>
      <c r="C39" s="10"/>
    </row>
  </sheetData>
  <mergeCells count="6">
    <mergeCell ref="A28:F32"/>
    <mergeCell ref="B7:B8"/>
    <mergeCell ref="C7:C8"/>
    <mergeCell ref="D7:F7"/>
    <mergeCell ref="B2:F6"/>
    <mergeCell ref="B13:F18"/>
  </mergeCells>
  <pageMargins left="0.25" right="0.25" top="0.75" bottom="0.75" header="0.3" footer="0.3"/>
  <pageSetup paperSize="9" orientation="landscape" r:id="rId1"/>
  <headerFooter>
    <oddFooter>&amp;R&amp;"-,Italic"Susana Barreiro, SIMPLEX Method, 2019/20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topLeftCell="B32" zoomScale="117" zoomScaleNormal="100" zoomScalePageLayoutView="117" workbookViewId="0">
      <selection activeCell="E41" sqref="E41"/>
    </sheetView>
  </sheetViews>
  <sheetFormatPr defaultRowHeight="14.4" x14ac:dyDescent="0.3"/>
  <cols>
    <col min="1" max="1" width="7.6640625" customWidth="1"/>
    <col min="2" max="5" width="9.44140625" customWidth="1"/>
    <col min="6" max="6" width="10.33203125" customWidth="1"/>
    <col min="7" max="7" width="2" customWidth="1"/>
    <col min="8" max="8" width="9.109375" style="66" customWidth="1"/>
    <col min="9" max="10" width="5.5546875" customWidth="1"/>
    <col min="11" max="11" width="5" customWidth="1"/>
    <col min="12" max="15" width="5.6640625" customWidth="1"/>
    <col min="16" max="16" width="5.5546875" customWidth="1"/>
    <col min="17" max="19" width="5.6640625" customWidth="1"/>
    <col min="20" max="20" width="8.109375" customWidth="1"/>
    <col min="21" max="21" width="6" customWidth="1"/>
  </cols>
  <sheetData>
    <row r="1" spans="1:21" x14ac:dyDescent="0.3">
      <c r="A1" s="41" t="s">
        <v>63</v>
      </c>
      <c r="H1" s="9" t="s">
        <v>62</v>
      </c>
    </row>
    <row r="2" spans="1:21" ht="15" customHeight="1" x14ac:dyDescent="0.3">
      <c r="B2" s="222" t="s">
        <v>64</v>
      </c>
      <c r="C2" s="222"/>
      <c r="D2" s="222"/>
      <c r="E2" s="222"/>
      <c r="F2" s="222"/>
      <c r="K2" s="82" t="s">
        <v>30</v>
      </c>
      <c r="L2" s="83" t="s">
        <v>0</v>
      </c>
      <c r="M2" s="83" t="s">
        <v>1</v>
      </c>
      <c r="N2" s="83" t="s">
        <v>2</v>
      </c>
      <c r="O2" s="83" t="s">
        <v>28</v>
      </c>
      <c r="P2" s="83" t="s">
        <v>14</v>
      </c>
      <c r="Q2" s="83" t="s">
        <v>15</v>
      </c>
      <c r="R2" s="83" t="s">
        <v>31</v>
      </c>
      <c r="S2" s="83" t="s">
        <v>55</v>
      </c>
      <c r="T2" s="83" t="s">
        <v>29</v>
      </c>
      <c r="U2" s="40" t="s">
        <v>32</v>
      </c>
    </row>
    <row r="3" spans="1:21" ht="14.25" customHeight="1" x14ac:dyDescent="0.3">
      <c r="B3" s="222"/>
      <c r="C3" s="222"/>
      <c r="D3" s="222"/>
      <c r="E3" s="222"/>
      <c r="F3" s="222"/>
      <c r="I3" s="11" t="s">
        <v>6</v>
      </c>
      <c r="J3" s="11" t="s">
        <v>30</v>
      </c>
      <c r="K3" s="23">
        <v>1</v>
      </c>
      <c r="L3" s="19">
        <v>-1500</v>
      </c>
      <c r="M3" s="19">
        <v>-1300</v>
      </c>
      <c r="N3" s="25">
        <v>-2500</v>
      </c>
      <c r="O3" s="45">
        <v>0</v>
      </c>
      <c r="P3" s="45">
        <v>0</v>
      </c>
      <c r="Q3" s="45">
        <v>0</v>
      </c>
      <c r="R3" s="45">
        <v>0</v>
      </c>
      <c r="S3" s="45">
        <v>0</v>
      </c>
      <c r="T3" s="19">
        <v>0</v>
      </c>
      <c r="U3" s="5" t="s">
        <v>5</v>
      </c>
    </row>
    <row r="4" spans="1:21" x14ac:dyDescent="0.3">
      <c r="B4" s="222"/>
      <c r="C4" s="222"/>
      <c r="D4" s="222"/>
      <c r="E4" s="222"/>
      <c r="F4" s="222"/>
      <c r="I4" s="11" t="s">
        <v>7</v>
      </c>
      <c r="J4" s="11" t="s">
        <v>28</v>
      </c>
      <c r="K4" s="23">
        <v>0</v>
      </c>
      <c r="L4" s="245">
        <v>0.5</v>
      </c>
      <c r="M4" s="245">
        <v>0.5</v>
      </c>
      <c r="N4" s="246">
        <v>1</v>
      </c>
      <c r="O4" s="28">
        <v>1</v>
      </c>
      <c r="P4" s="28">
        <v>0</v>
      </c>
      <c r="Q4" s="28">
        <v>0</v>
      </c>
      <c r="R4" s="45">
        <v>0</v>
      </c>
      <c r="S4" s="45">
        <v>0</v>
      </c>
      <c r="T4" s="247">
        <v>1400</v>
      </c>
      <c r="U4" s="74">
        <f>T4/N4</f>
        <v>1400</v>
      </c>
    </row>
    <row r="5" spans="1:21" x14ac:dyDescent="0.3">
      <c r="B5" s="222"/>
      <c r="C5" s="222"/>
      <c r="D5" s="222"/>
      <c r="E5" s="222"/>
      <c r="F5" s="222"/>
      <c r="I5" s="11" t="s">
        <v>8</v>
      </c>
      <c r="J5" s="11" t="s">
        <v>14</v>
      </c>
      <c r="K5" s="23">
        <v>0</v>
      </c>
      <c r="L5" s="245">
        <v>0.5</v>
      </c>
      <c r="M5" s="245">
        <v>0.5</v>
      </c>
      <c r="N5" s="246">
        <v>2</v>
      </c>
      <c r="O5" s="28">
        <v>0</v>
      </c>
      <c r="P5" s="28">
        <v>1</v>
      </c>
      <c r="Q5" s="28">
        <v>0</v>
      </c>
      <c r="R5" s="45">
        <v>0</v>
      </c>
      <c r="S5" s="45">
        <v>0</v>
      </c>
      <c r="T5" s="248">
        <v>1200</v>
      </c>
      <c r="U5" s="74">
        <f t="shared" ref="U5:U8" si="0">T5/N5</f>
        <v>600</v>
      </c>
    </row>
    <row r="6" spans="1:21" x14ac:dyDescent="0.3">
      <c r="B6" s="222"/>
      <c r="C6" s="222"/>
      <c r="D6" s="222"/>
      <c r="E6" s="222"/>
      <c r="F6" s="222"/>
      <c r="I6" s="11" t="s">
        <v>9</v>
      </c>
      <c r="J6" s="11" t="s">
        <v>15</v>
      </c>
      <c r="K6" s="23">
        <v>0</v>
      </c>
      <c r="L6" s="20">
        <v>1</v>
      </c>
      <c r="M6" s="28">
        <v>0</v>
      </c>
      <c r="N6" s="46">
        <v>0</v>
      </c>
      <c r="O6" s="28">
        <v>0</v>
      </c>
      <c r="P6" s="28">
        <v>0</v>
      </c>
      <c r="Q6" s="28">
        <v>1</v>
      </c>
      <c r="R6" s="45">
        <v>0</v>
      </c>
      <c r="S6" s="45">
        <v>0</v>
      </c>
      <c r="T6" s="21">
        <v>500</v>
      </c>
      <c r="U6" s="74"/>
    </row>
    <row r="7" spans="1:21" ht="15" thickBot="1" x14ac:dyDescent="0.35">
      <c r="B7" s="222"/>
      <c r="C7" s="222"/>
      <c r="D7" s="222"/>
      <c r="E7" s="222"/>
      <c r="F7" s="222"/>
      <c r="I7" s="11" t="s">
        <v>12</v>
      </c>
      <c r="J7" s="11" t="s">
        <v>31</v>
      </c>
      <c r="K7" s="23">
        <v>0</v>
      </c>
      <c r="L7" s="20">
        <v>0</v>
      </c>
      <c r="M7" s="20">
        <v>1</v>
      </c>
      <c r="N7" s="46">
        <v>0</v>
      </c>
      <c r="O7" s="28">
        <v>0</v>
      </c>
      <c r="P7" s="28">
        <v>0</v>
      </c>
      <c r="Q7" s="28">
        <v>0</v>
      </c>
      <c r="R7" s="28">
        <v>1</v>
      </c>
      <c r="S7" s="28">
        <v>0</v>
      </c>
      <c r="T7" s="28">
        <v>750</v>
      </c>
      <c r="U7" s="74"/>
    </row>
    <row r="8" spans="1:21" x14ac:dyDescent="0.3">
      <c r="B8" s="224" t="s">
        <v>46</v>
      </c>
      <c r="C8" s="227" t="s">
        <v>47</v>
      </c>
      <c r="D8" s="230" t="s">
        <v>48</v>
      </c>
      <c r="E8" s="230"/>
      <c r="F8" s="231"/>
      <c r="I8" s="11" t="s">
        <v>56</v>
      </c>
      <c r="J8" s="11" t="s">
        <v>55</v>
      </c>
      <c r="K8" s="52">
        <v>0</v>
      </c>
      <c r="L8" s="29">
        <v>0</v>
      </c>
      <c r="M8" s="29">
        <v>0</v>
      </c>
      <c r="N8" s="29">
        <v>1</v>
      </c>
      <c r="O8" s="30">
        <v>0</v>
      </c>
      <c r="P8" s="30">
        <v>0</v>
      </c>
      <c r="Q8" s="30">
        <v>0</v>
      </c>
      <c r="R8" s="30">
        <v>0</v>
      </c>
      <c r="S8" s="30">
        <v>1</v>
      </c>
      <c r="T8" s="30">
        <v>400</v>
      </c>
      <c r="U8" s="31">
        <f t="shared" si="0"/>
        <v>400</v>
      </c>
    </row>
    <row r="9" spans="1:21" ht="12.75" customHeight="1" x14ac:dyDescent="0.3">
      <c r="B9" s="225"/>
      <c r="C9" s="228"/>
      <c r="D9" s="232"/>
      <c r="E9" s="232"/>
      <c r="F9" s="233"/>
      <c r="U9" s="31"/>
    </row>
    <row r="10" spans="1:21" ht="18.75" customHeight="1" thickBot="1" x14ac:dyDescent="0.35">
      <c r="B10" s="226"/>
      <c r="C10" s="229"/>
      <c r="D10" s="86" t="s">
        <v>49</v>
      </c>
      <c r="E10" s="86" t="s">
        <v>50</v>
      </c>
      <c r="F10" s="87" t="s">
        <v>51</v>
      </c>
      <c r="K10" s="82" t="s">
        <v>30</v>
      </c>
      <c r="L10" s="83" t="s">
        <v>0</v>
      </c>
      <c r="M10" s="83" t="s">
        <v>1</v>
      </c>
      <c r="N10" s="84" t="s">
        <v>2</v>
      </c>
      <c r="O10" s="83" t="s">
        <v>28</v>
      </c>
      <c r="P10" s="83" t="s">
        <v>14</v>
      </c>
      <c r="Q10" s="83" t="s">
        <v>15</v>
      </c>
      <c r="R10" s="83" t="s">
        <v>31</v>
      </c>
      <c r="S10" s="83" t="s">
        <v>55</v>
      </c>
      <c r="T10" s="83" t="s">
        <v>29</v>
      </c>
      <c r="U10" s="40" t="s">
        <v>32</v>
      </c>
    </row>
    <row r="11" spans="1:21" ht="14.7" customHeight="1" thickBot="1" x14ac:dyDescent="0.35">
      <c r="B11" s="88" t="s">
        <v>52</v>
      </c>
      <c r="C11" s="89">
        <v>1.4</v>
      </c>
      <c r="D11" s="89">
        <v>0.5</v>
      </c>
      <c r="E11" s="89">
        <v>0.5</v>
      </c>
      <c r="F11" s="90">
        <v>1</v>
      </c>
      <c r="H11" s="80" t="s">
        <v>255</v>
      </c>
      <c r="I11" s="11" t="s">
        <v>6</v>
      </c>
      <c r="J11" s="11" t="s">
        <v>30</v>
      </c>
      <c r="K11" s="23">
        <v>1</v>
      </c>
      <c r="L11" s="25">
        <f>L3-$N$3*L8</f>
        <v>-1500</v>
      </c>
      <c r="M11" s="19">
        <f>M3-$N$3*M8</f>
        <v>-1300</v>
      </c>
      <c r="N11" s="76">
        <f>N3-$N$3*N8</f>
        <v>0</v>
      </c>
      <c r="O11" s="19">
        <f>O3-$N$3*O8</f>
        <v>0</v>
      </c>
      <c r="P11" s="19">
        <f>P3-$N$3*P8</f>
        <v>0</v>
      </c>
      <c r="Q11" s="19">
        <f>Q3-$N$3*Q8</f>
        <v>0</v>
      </c>
      <c r="R11" s="19">
        <f>R3-$N$3*R8</f>
        <v>0</v>
      </c>
      <c r="S11" s="19">
        <f>S3-$N$3*S8</f>
        <v>2500</v>
      </c>
      <c r="T11" s="19">
        <f>T3-$N$3*T8</f>
        <v>1000000</v>
      </c>
      <c r="U11" s="53" t="s">
        <v>5</v>
      </c>
    </row>
    <row r="12" spans="1:21" ht="16.5" customHeight="1" thickBot="1" x14ac:dyDescent="0.35">
      <c r="B12" s="91" t="s">
        <v>53</v>
      </c>
      <c r="C12" s="92">
        <v>1.2</v>
      </c>
      <c r="D12" s="92">
        <v>0.5</v>
      </c>
      <c r="E12" s="92">
        <v>0.5</v>
      </c>
      <c r="F12" s="93">
        <v>2</v>
      </c>
      <c r="H12" s="80" t="s">
        <v>256</v>
      </c>
      <c r="I12" s="11" t="s">
        <v>7</v>
      </c>
      <c r="J12" s="11" t="s">
        <v>28</v>
      </c>
      <c r="K12" s="23">
        <v>0</v>
      </c>
      <c r="L12" s="25">
        <f>L4-$N$4*L8</f>
        <v>0.5</v>
      </c>
      <c r="M12" s="19">
        <f>M4-$N$4*M8</f>
        <v>0.5</v>
      </c>
      <c r="N12" s="76">
        <f>N4-$N$4*N8</f>
        <v>0</v>
      </c>
      <c r="O12" s="19">
        <f>O4-$N$4*O8</f>
        <v>1</v>
      </c>
      <c r="P12" s="19">
        <f>P4-$N$4*P8</f>
        <v>0</v>
      </c>
      <c r="Q12" s="19">
        <f>Q4-$N$4*Q8</f>
        <v>0</v>
      </c>
      <c r="R12" s="19">
        <f>R4-$N$4*R8</f>
        <v>0</v>
      </c>
      <c r="S12" s="19">
        <f>S4-$N$4*S8</f>
        <v>-1</v>
      </c>
      <c r="T12" s="19">
        <f>T4-$N$4*T8</f>
        <v>1000</v>
      </c>
      <c r="U12" s="74">
        <f>T12/L12</f>
        <v>2000</v>
      </c>
    </row>
    <row r="13" spans="1:21" ht="15" customHeight="1" x14ac:dyDescent="0.3">
      <c r="B13" s="234" t="s">
        <v>54</v>
      </c>
      <c r="C13" s="234"/>
      <c r="D13" s="234"/>
      <c r="E13" s="234"/>
      <c r="F13" s="234"/>
      <c r="H13" s="80" t="s">
        <v>257</v>
      </c>
      <c r="I13" s="11" t="s">
        <v>8</v>
      </c>
      <c r="J13" s="11" t="s">
        <v>14</v>
      </c>
      <c r="K13" s="23">
        <v>0</v>
      </c>
      <c r="L13" s="25">
        <f>L5-$N$5*L8</f>
        <v>0.5</v>
      </c>
      <c r="M13" s="19">
        <f>M5-$N$5*M8</f>
        <v>0.5</v>
      </c>
      <c r="N13" s="76">
        <f>N5-$N$5*N8</f>
        <v>0</v>
      </c>
      <c r="O13" s="19">
        <f>O5-$N$5*O8</f>
        <v>0</v>
      </c>
      <c r="P13" s="19">
        <f>P5-$N$5*P8</f>
        <v>1</v>
      </c>
      <c r="Q13" s="19">
        <f>Q5-$N$5*Q8</f>
        <v>0</v>
      </c>
      <c r="R13" s="19">
        <f>R5-$N$5*R8</f>
        <v>0</v>
      </c>
      <c r="S13" s="19">
        <f>S5-$N$5*S8</f>
        <v>-2</v>
      </c>
      <c r="T13" s="19">
        <f>T5-$N$5*T8</f>
        <v>400</v>
      </c>
      <c r="U13" s="74">
        <f t="shared" ref="U13" si="1">T13/L13</f>
        <v>800</v>
      </c>
    </row>
    <row r="14" spans="1:21" ht="15" customHeight="1" x14ac:dyDescent="0.3">
      <c r="B14" s="222"/>
      <c r="C14" s="222"/>
      <c r="D14" s="222"/>
      <c r="E14" s="222"/>
      <c r="F14" s="222"/>
      <c r="H14" s="80"/>
      <c r="I14" s="11" t="s">
        <v>9</v>
      </c>
      <c r="J14" s="11" t="s">
        <v>15</v>
      </c>
      <c r="K14" s="52">
        <v>0</v>
      </c>
      <c r="L14" s="249">
        <f>L6</f>
        <v>1</v>
      </c>
      <c r="M14" s="29">
        <f t="shared" ref="M14:T14" si="2">M6</f>
        <v>0</v>
      </c>
      <c r="N14" s="77">
        <f t="shared" si="2"/>
        <v>0</v>
      </c>
      <c r="O14" s="29">
        <f t="shared" si="2"/>
        <v>0</v>
      </c>
      <c r="P14" s="29">
        <f t="shared" si="2"/>
        <v>0</v>
      </c>
      <c r="Q14" s="29">
        <f t="shared" si="2"/>
        <v>1</v>
      </c>
      <c r="R14" s="29">
        <f t="shared" si="2"/>
        <v>0</v>
      </c>
      <c r="S14" s="29">
        <f t="shared" si="2"/>
        <v>0</v>
      </c>
      <c r="T14" s="29">
        <f t="shared" si="2"/>
        <v>500</v>
      </c>
      <c r="U14" s="31">
        <f>T14/L14</f>
        <v>500</v>
      </c>
    </row>
    <row r="15" spans="1:21" x14ac:dyDescent="0.3">
      <c r="B15" s="222"/>
      <c r="C15" s="222"/>
      <c r="D15" s="222"/>
      <c r="E15" s="222"/>
      <c r="F15" s="222"/>
      <c r="H15" s="80"/>
      <c r="I15" s="11" t="s">
        <v>12</v>
      </c>
      <c r="J15" s="11" t="s">
        <v>31</v>
      </c>
      <c r="K15" s="23">
        <v>0</v>
      </c>
      <c r="L15" s="26">
        <f t="shared" ref="L15:T16" si="3">L7</f>
        <v>0</v>
      </c>
      <c r="M15" s="20">
        <f t="shared" si="3"/>
        <v>1</v>
      </c>
      <c r="N15" s="78">
        <f t="shared" si="3"/>
        <v>0</v>
      </c>
      <c r="O15" s="20">
        <f t="shared" si="3"/>
        <v>0</v>
      </c>
      <c r="P15" s="20">
        <f t="shared" si="3"/>
        <v>0</v>
      </c>
      <c r="Q15" s="20">
        <f t="shared" si="3"/>
        <v>0</v>
      </c>
      <c r="R15" s="20">
        <f t="shared" si="3"/>
        <v>1</v>
      </c>
      <c r="S15" s="20">
        <f t="shared" si="3"/>
        <v>0</v>
      </c>
      <c r="T15" s="20">
        <f t="shared" si="3"/>
        <v>750</v>
      </c>
      <c r="U15" s="31"/>
    </row>
    <row r="16" spans="1:21" ht="14.25" customHeight="1" x14ac:dyDescent="0.3">
      <c r="B16" s="222"/>
      <c r="C16" s="222"/>
      <c r="D16" s="222"/>
      <c r="E16" s="222"/>
      <c r="F16" s="222"/>
      <c r="H16" s="80"/>
      <c r="I16" s="11" t="s">
        <v>56</v>
      </c>
      <c r="J16" s="62" t="s">
        <v>2</v>
      </c>
      <c r="K16" s="47">
        <v>0</v>
      </c>
      <c r="L16" s="26">
        <f t="shared" si="3"/>
        <v>0</v>
      </c>
      <c r="M16" s="20">
        <f t="shared" si="3"/>
        <v>0</v>
      </c>
      <c r="N16" s="78">
        <f t="shared" si="3"/>
        <v>1</v>
      </c>
      <c r="O16" s="20">
        <f t="shared" si="3"/>
        <v>0</v>
      </c>
      <c r="P16" s="20">
        <f t="shared" si="3"/>
        <v>0</v>
      </c>
      <c r="Q16" s="20">
        <f t="shared" si="3"/>
        <v>0</v>
      </c>
      <c r="R16" s="20">
        <f t="shared" si="3"/>
        <v>0</v>
      </c>
      <c r="S16" s="20">
        <f t="shared" si="3"/>
        <v>1</v>
      </c>
      <c r="T16" s="20">
        <f t="shared" si="3"/>
        <v>400</v>
      </c>
      <c r="U16" s="31"/>
    </row>
    <row r="17" spans="1:24" x14ac:dyDescent="0.3">
      <c r="B17" s="222"/>
      <c r="C17" s="222"/>
      <c r="D17" s="222"/>
      <c r="E17" s="222"/>
      <c r="F17" s="222"/>
      <c r="H17" s="80"/>
      <c r="U17" s="31"/>
    </row>
    <row r="18" spans="1:24" x14ac:dyDescent="0.3">
      <c r="B18" s="222"/>
      <c r="C18" s="222"/>
      <c r="D18" s="222"/>
      <c r="E18" s="222"/>
      <c r="F18" s="222"/>
      <c r="H18" s="80"/>
      <c r="K18" s="82" t="s">
        <v>30</v>
      </c>
      <c r="L18" s="83" t="s">
        <v>0</v>
      </c>
      <c r="M18" s="83" t="s">
        <v>1</v>
      </c>
      <c r="N18" s="83" t="s">
        <v>2</v>
      </c>
      <c r="O18" s="83" t="s">
        <v>28</v>
      </c>
      <c r="P18" s="83" t="s">
        <v>14</v>
      </c>
      <c r="Q18" s="83" t="s">
        <v>15</v>
      </c>
      <c r="R18" s="83" t="s">
        <v>31</v>
      </c>
      <c r="S18" s="83" t="s">
        <v>55</v>
      </c>
      <c r="T18" s="83" t="s">
        <v>29</v>
      </c>
      <c r="U18" s="40" t="s">
        <v>32</v>
      </c>
    </row>
    <row r="19" spans="1:24" x14ac:dyDescent="0.3">
      <c r="B19" s="222"/>
      <c r="C19" s="222"/>
      <c r="D19" s="222"/>
      <c r="E19" s="222"/>
      <c r="F19" s="222"/>
      <c r="H19" s="80" t="s">
        <v>258</v>
      </c>
      <c r="I19" s="11" t="s">
        <v>6</v>
      </c>
      <c r="J19" s="11" t="s">
        <v>30</v>
      </c>
      <c r="K19" s="23">
        <v>1</v>
      </c>
      <c r="L19" s="76">
        <f>L11-$L$11*L14</f>
        <v>0</v>
      </c>
      <c r="M19" s="25">
        <f>M11-$L$11*M14</f>
        <v>-1300</v>
      </c>
      <c r="N19" s="76">
        <f>N11-$L$11*N14</f>
        <v>0</v>
      </c>
      <c r="O19" s="45">
        <f>O11-$L$11*O14</f>
        <v>0</v>
      </c>
      <c r="P19" s="45">
        <f>P11-$L$11*P14</f>
        <v>0</v>
      </c>
      <c r="Q19" s="45">
        <f>Q11-$L$11*Q14</f>
        <v>1500</v>
      </c>
      <c r="R19" s="45">
        <f>R11-$L$11*R14</f>
        <v>0</v>
      </c>
      <c r="S19" s="45">
        <f>S11-$L$11*S14</f>
        <v>2500</v>
      </c>
      <c r="T19" s="45">
        <f>T11-$L$11*T14</f>
        <v>1750000</v>
      </c>
      <c r="U19" s="53" t="s">
        <v>5</v>
      </c>
    </row>
    <row r="20" spans="1:24" x14ac:dyDescent="0.3">
      <c r="B20" s="222"/>
      <c r="C20" s="222"/>
      <c r="D20" s="222"/>
      <c r="E20" s="222"/>
      <c r="F20" s="222"/>
      <c r="H20" s="80" t="s">
        <v>39</v>
      </c>
      <c r="I20" s="11" t="s">
        <v>7</v>
      </c>
      <c r="J20" s="11" t="s">
        <v>28</v>
      </c>
      <c r="K20" s="23">
        <v>0</v>
      </c>
      <c r="L20" s="76">
        <f>L12-$L$12*L14</f>
        <v>0</v>
      </c>
      <c r="M20" s="25">
        <f>M12-$L$12*M14</f>
        <v>0.5</v>
      </c>
      <c r="N20" s="76">
        <f>N12-$L$12*N14</f>
        <v>0</v>
      </c>
      <c r="O20" s="45">
        <f>O12-$L$12*O14</f>
        <v>1</v>
      </c>
      <c r="P20" s="45">
        <f>P12-$L$12*P14</f>
        <v>0</v>
      </c>
      <c r="Q20" s="45">
        <f>Q12-$L$12*Q14</f>
        <v>-0.5</v>
      </c>
      <c r="R20" s="45">
        <f>R12-$L$12*R14</f>
        <v>0</v>
      </c>
      <c r="S20" s="45">
        <f>S12-$L$12*S14</f>
        <v>-1</v>
      </c>
      <c r="T20" s="45">
        <f>T12-$L$12*T14</f>
        <v>750</v>
      </c>
      <c r="U20" s="71">
        <f>T20/M20</f>
        <v>1500</v>
      </c>
    </row>
    <row r="21" spans="1:24" x14ac:dyDescent="0.3">
      <c r="B21" s="222"/>
      <c r="C21" s="222"/>
      <c r="D21" s="222"/>
      <c r="E21" s="222"/>
      <c r="F21" s="222"/>
      <c r="H21" s="80" t="s">
        <v>259</v>
      </c>
      <c r="I21" s="11" t="s">
        <v>8</v>
      </c>
      <c r="J21" s="11" t="s">
        <v>14</v>
      </c>
      <c r="K21" s="52">
        <v>0</v>
      </c>
      <c r="L21" s="250">
        <f>L13-$L$13*L14</f>
        <v>0</v>
      </c>
      <c r="M21" s="33">
        <f>M13-$L$13*M14</f>
        <v>0.5</v>
      </c>
      <c r="N21" s="250">
        <f>N13-$L$13*N14</f>
        <v>0</v>
      </c>
      <c r="O21" s="33">
        <f>O13-$L$13*O14</f>
        <v>0</v>
      </c>
      <c r="P21" s="33">
        <f>P13-$L$13*P14</f>
        <v>1</v>
      </c>
      <c r="Q21" s="33">
        <f>Q13-$L$13*Q14</f>
        <v>-0.5</v>
      </c>
      <c r="R21" s="33">
        <f>R13-$L$13*R14</f>
        <v>0</v>
      </c>
      <c r="S21" s="33">
        <f>S13-$L$13*S14</f>
        <v>-2</v>
      </c>
      <c r="T21" s="33">
        <f>T13-$L$13*T14</f>
        <v>150</v>
      </c>
      <c r="U21" s="31">
        <f t="shared" ref="U21:U23" si="4">T21/M21</f>
        <v>300</v>
      </c>
    </row>
    <row r="22" spans="1:24" x14ac:dyDescent="0.3">
      <c r="H22" s="81"/>
      <c r="I22" s="11" t="s">
        <v>9</v>
      </c>
      <c r="J22" s="62" t="s">
        <v>0</v>
      </c>
      <c r="K22" s="47">
        <v>0</v>
      </c>
      <c r="L22" s="78">
        <v>1</v>
      </c>
      <c r="M22" s="26">
        <v>0</v>
      </c>
      <c r="N22" s="78">
        <v>0</v>
      </c>
      <c r="O22" s="27">
        <v>0</v>
      </c>
      <c r="P22" s="27">
        <v>0</v>
      </c>
      <c r="Q22" s="27">
        <v>1</v>
      </c>
      <c r="R22" s="27">
        <v>0</v>
      </c>
      <c r="S22" s="27">
        <v>0</v>
      </c>
      <c r="T22" s="27">
        <v>500</v>
      </c>
      <c r="U22" s="71"/>
    </row>
    <row r="23" spans="1:24" x14ac:dyDescent="0.3">
      <c r="A23" s="85" t="s">
        <v>66</v>
      </c>
      <c r="B23" s="10" t="s">
        <v>65</v>
      </c>
      <c r="H23" s="81"/>
      <c r="I23" s="11" t="s">
        <v>12</v>
      </c>
      <c r="J23" s="11" t="s">
        <v>31</v>
      </c>
      <c r="K23" s="47">
        <v>0</v>
      </c>
      <c r="L23" s="78">
        <v>0</v>
      </c>
      <c r="M23" s="26">
        <v>1</v>
      </c>
      <c r="N23" s="78">
        <v>0</v>
      </c>
      <c r="O23" s="27">
        <v>0</v>
      </c>
      <c r="P23" s="27">
        <v>0</v>
      </c>
      <c r="Q23" s="27">
        <v>0</v>
      </c>
      <c r="R23" s="27">
        <v>1</v>
      </c>
      <c r="S23" s="27">
        <v>0</v>
      </c>
      <c r="T23" s="27">
        <v>750</v>
      </c>
      <c r="U23" s="71">
        <f t="shared" si="4"/>
        <v>750</v>
      </c>
    </row>
    <row r="24" spans="1:24" x14ac:dyDescent="0.3">
      <c r="C24" s="64" t="s">
        <v>45</v>
      </c>
      <c r="F24" s="2" t="s">
        <v>250</v>
      </c>
      <c r="G24" s="1" t="s">
        <v>3</v>
      </c>
      <c r="H24" s="81"/>
      <c r="I24" s="11" t="s">
        <v>56</v>
      </c>
      <c r="J24" s="62" t="s">
        <v>2</v>
      </c>
      <c r="K24" s="47">
        <v>0</v>
      </c>
      <c r="L24" s="78">
        <v>0</v>
      </c>
      <c r="M24" s="26">
        <v>0</v>
      </c>
      <c r="N24" s="78">
        <v>1</v>
      </c>
      <c r="O24" s="20">
        <v>0</v>
      </c>
      <c r="P24" s="20">
        <v>0</v>
      </c>
      <c r="Q24" s="20">
        <v>0</v>
      </c>
      <c r="R24" s="20">
        <v>0</v>
      </c>
      <c r="S24" s="20">
        <v>1</v>
      </c>
      <c r="T24" s="20">
        <v>400</v>
      </c>
      <c r="U24" s="31"/>
    </row>
    <row r="25" spans="1:24" x14ac:dyDescent="0.3">
      <c r="F25" s="2" t="s">
        <v>251</v>
      </c>
      <c r="G25" s="1" t="s">
        <v>3</v>
      </c>
      <c r="H25" s="81"/>
      <c r="I25" s="14"/>
      <c r="J25" s="14"/>
      <c r="K25" s="50"/>
      <c r="L25" s="51"/>
      <c r="M25" s="51"/>
      <c r="N25" s="51"/>
      <c r="O25" s="51"/>
      <c r="P25" s="51"/>
      <c r="Q25" s="51"/>
      <c r="R25" s="51"/>
      <c r="S25" s="51"/>
      <c r="T25" s="51"/>
      <c r="U25" s="51"/>
    </row>
    <row r="26" spans="1:24" x14ac:dyDescent="0.3">
      <c r="F26" s="2" t="s">
        <v>252</v>
      </c>
      <c r="G26" s="1" t="s">
        <v>3</v>
      </c>
      <c r="H26" s="80"/>
      <c r="K26" s="82" t="s">
        <v>30</v>
      </c>
      <c r="L26" s="83" t="s">
        <v>0</v>
      </c>
      <c r="M26" s="83" t="s">
        <v>1</v>
      </c>
      <c r="N26" s="83" t="s">
        <v>2</v>
      </c>
      <c r="O26" s="83" t="s">
        <v>28</v>
      </c>
      <c r="P26" s="83" t="s">
        <v>14</v>
      </c>
      <c r="Q26" s="83" t="s">
        <v>15</v>
      </c>
      <c r="R26" s="83" t="s">
        <v>31</v>
      </c>
      <c r="S26" s="83" t="s">
        <v>55</v>
      </c>
      <c r="T26" s="83" t="s">
        <v>29</v>
      </c>
      <c r="U26" s="40" t="s">
        <v>32</v>
      </c>
      <c r="V26" s="49"/>
      <c r="W26" s="49"/>
      <c r="X26" s="49"/>
    </row>
    <row r="27" spans="1:24" x14ac:dyDescent="0.3">
      <c r="F27" s="2" t="s">
        <v>253</v>
      </c>
      <c r="G27" s="1" t="s">
        <v>3</v>
      </c>
      <c r="H27" s="80"/>
      <c r="I27" s="11" t="s">
        <v>6</v>
      </c>
      <c r="J27" s="11" t="s">
        <v>30</v>
      </c>
      <c r="K27" s="23">
        <f>K19-$M19*K$29</f>
        <v>1</v>
      </c>
      <c r="L27" s="23">
        <f t="shared" ref="L27:T28" si="5">L19-$M19*L$29</f>
        <v>0</v>
      </c>
      <c r="M27" s="23">
        <f t="shared" si="5"/>
        <v>0</v>
      </c>
      <c r="N27" s="23">
        <f t="shared" si="5"/>
        <v>0</v>
      </c>
      <c r="O27" s="23">
        <f t="shared" si="5"/>
        <v>0</v>
      </c>
      <c r="P27" s="23">
        <f t="shared" si="5"/>
        <v>2600</v>
      </c>
      <c r="Q27" s="23">
        <f t="shared" si="5"/>
        <v>200</v>
      </c>
      <c r="R27" s="23">
        <f t="shared" si="5"/>
        <v>0</v>
      </c>
      <c r="S27" s="251">
        <f t="shared" si="5"/>
        <v>-2700</v>
      </c>
      <c r="T27" s="23">
        <f t="shared" si="5"/>
        <v>2140000</v>
      </c>
      <c r="U27" s="23"/>
      <c r="V27" s="49"/>
      <c r="W27" s="49"/>
      <c r="X27" s="49"/>
    </row>
    <row r="28" spans="1:24" x14ac:dyDescent="0.3">
      <c r="F28" s="2" t="s">
        <v>254</v>
      </c>
      <c r="G28" s="1" t="s">
        <v>3</v>
      </c>
      <c r="H28" s="80"/>
      <c r="I28" s="11" t="s">
        <v>7</v>
      </c>
      <c r="J28" s="11" t="s">
        <v>28</v>
      </c>
      <c r="K28" s="23">
        <f>K20-$M20*K$29</f>
        <v>0</v>
      </c>
      <c r="L28" s="23">
        <f t="shared" si="5"/>
        <v>0</v>
      </c>
      <c r="M28" s="23">
        <f t="shared" si="5"/>
        <v>0</v>
      </c>
      <c r="N28" s="23">
        <f t="shared" si="5"/>
        <v>0</v>
      </c>
      <c r="O28" s="23">
        <f t="shared" si="5"/>
        <v>1</v>
      </c>
      <c r="P28" s="23">
        <f t="shared" si="5"/>
        <v>-1</v>
      </c>
      <c r="Q28" s="23">
        <f t="shared" si="5"/>
        <v>0</v>
      </c>
      <c r="R28" s="23">
        <f t="shared" si="5"/>
        <v>0</v>
      </c>
      <c r="S28" s="251">
        <f t="shared" si="5"/>
        <v>1</v>
      </c>
      <c r="T28" s="23">
        <f t="shared" si="5"/>
        <v>600</v>
      </c>
      <c r="U28" s="71">
        <f>T28/S28</f>
        <v>600</v>
      </c>
      <c r="V28" s="49"/>
      <c r="W28" s="49"/>
      <c r="X28" s="49"/>
    </row>
    <row r="29" spans="1:24" ht="14.4" customHeight="1" x14ac:dyDescent="0.3">
      <c r="A29" s="223" t="s">
        <v>67</v>
      </c>
      <c r="B29" s="223"/>
      <c r="C29" s="223"/>
      <c r="D29" s="223"/>
      <c r="E29" s="223"/>
      <c r="F29" s="223"/>
      <c r="G29" s="223"/>
      <c r="H29" s="80" t="s">
        <v>57</v>
      </c>
      <c r="I29" s="11" t="s">
        <v>8</v>
      </c>
      <c r="J29" s="62" t="s">
        <v>1</v>
      </c>
      <c r="K29" s="23">
        <f>K21/$M$21</f>
        <v>0</v>
      </c>
      <c r="L29" s="23">
        <f>L21/$M$21</f>
        <v>0</v>
      </c>
      <c r="M29" s="23">
        <f>M21/$M$21</f>
        <v>1</v>
      </c>
      <c r="N29" s="23">
        <f>N21/$M$21</f>
        <v>0</v>
      </c>
      <c r="O29" s="23">
        <f>O21/$M$21</f>
        <v>0</v>
      </c>
      <c r="P29" s="23">
        <f>P21/$M$21</f>
        <v>2</v>
      </c>
      <c r="Q29" s="23">
        <f>Q21/$M$21</f>
        <v>-1</v>
      </c>
      <c r="R29" s="23">
        <f>R21/$M$21</f>
        <v>0</v>
      </c>
      <c r="S29" s="251">
        <f>S21/$M$21</f>
        <v>-4</v>
      </c>
      <c r="T29" s="23">
        <f>T21/$M$21</f>
        <v>300</v>
      </c>
      <c r="U29" s="71"/>
      <c r="V29" s="49"/>
      <c r="W29" s="49"/>
      <c r="X29" s="49"/>
    </row>
    <row r="30" spans="1:24" ht="15" customHeight="1" x14ac:dyDescent="0.3">
      <c r="A30" s="223"/>
      <c r="B30" s="223"/>
      <c r="C30" s="223"/>
      <c r="D30" s="223"/>
      <c r="E30" s="223"/>
      <c r="F30" s="223"/>
      <c r="G30" s="223"/>
      <c r="H30" s="81"/>
      <c r="I30" s="11" t="s">
        <v>9</v>
      </c>
      <c r="J30" s="62" t="s">
        <v>0</v>
      </c>
      <c r="K30" s="23">
        <f>K22-$M22*K$29</f>
        <v>0</v>
      </c>
      <c r="L30" s="23">
        <f t="shared" ref="L30:T30" si="6">L22-$M22*L$29</f>
        <v>1</v>
      </c>
      <c r="M30" s="23">
        <f t="shared" si="6"/>
        <v>0</v>
      </c>
      <c r="N30" s="23">
        <f t="shared" si="6"/>
        <v>0</v>
      </c>
      <c r="O30" s="23">
        <f t="shared" si="6"/>
        <v>0</v>
      </c>
      <c r="P30" s="23">
        <f t="shared" si="6"/>
        <v>0</v>
      </c>
      <c r="Q30" s="23">
        <f t="shared" si="6"/>
        <v>1</v>
      </c>
      <c r="R30" s="23">
        <f t="shared" si="6"/>
        <v>0</v>
      </c>
      <c r="S30" s="251">
        <f t="shared" si="6"/>
        <v>0</v>
      </c>
      <c r="T30" s="23">
        <f t="shared" si="6"/>
        <v>500</v>
      </c>
      <c r="U30" s="71"/>
      <c r="V30" s="49"/>
      <c r="W30" s="49"/>
      <c r="X30" s="49"/>
    </row>
    <row r="31" spans="1:24" x14ac:dyDescent="0.3">
      <c r="A31" s="223"/>
      <c r="B31" s="223"/>
      <c r="C31" s="223"/>
      <c r="D31" s="223"/>
      <c r="E31" s="223"/>
      <c r="F31" s="223"/>
      <c r="G31" s="223"/>
      <c r="H31" s="81"/>
      <c r="I31" s="11" t="s">
        <v>12</v>
      </c>
      <c r="J31" s="255" t="s">
        <v>31</v>
      </c>
      <c r="K31" s="153">
        <f t="shared" ref="K31:T31" si="7">K23-$M23*K$29</f>
        <v>0</v>
      </c>
      <c r="L31" s="153">
        <f t="shared" si="7"/>
        <v>0</v>
      </c>
      <c r="M31" s="153">
        <f t="shared" si="7"/>
        <v>0</v>
      </c>
      <c r="N31" s="153">
        <f t="shared" si="7"/>
        <v>0</v>
      </c>
      <c r="O31" s="153">
        <f t="shared" si="7"/>
        <v>0</v>
      </c>
      <c r="P31" s="153">
        <f t="shared" si="7"/>
        <v>-2</v>
      </c>
      <c r="Q31" s="153">
        <f t="shared" si="7"/>
        <v>1</v>
      </c>
      <c r="R31" s="153">
        <f t="shared" si="7"/>
        <v>1</v>
      </c>
      <c r="S31" s="153">
        <f t="shared" si="7"/>
        <v>4</v>
      </c>
      <c r="T31" s="153">
        <f t="shared" si="7"/>
        <v>450</v>
      </c>
      <c r="U31" s="71">
        <f t="shared" ref="U29:U32" si="8">T31/S31</f>
        <v>112.5</v>
      </c>
      <c r="V31" s="49"/>
      <c r="W31" s="49"/>
      <c r="X31" s="49"/>
    </row>
    <row r="32" spans="1:24" x14ac:dyDescent="0.3">
      <c r="A32" s="223"/>
      <c r="B32" s="223"/>
      <c r="C32" s="223"/>
      <c r="D32" s="223"/>
      <c r="E32" s="223"/>
      <c r="F32" s="223"/>
      <c r="G32" s="223"/>
      <c r="H32" s="81"/>
      <c r="I32" s="11" t="s">
        <v>56</v>
      </c>
      <c r="J32" s="62" t="s">
        <v>2</v>
      </c>
      <c r="K32" s="23">
        <f t="shared" ref="K32:T32" si="9">K24-$M24*K$29</f>
        <v>0</v>
      </c>
      <c r="L32" s="23">
        <f t="shared" si="9"/>
        <v>0</v>
      </c>
      <c r="M32" s="23">
        <f t="shared" si="9"/>
        <v>0</v>
      </c>
      <c r="N32" s="23">
        <f t="shared" si="9"/>
        <v>1</v>
      </c>
      <c r="O32" s="23">
        <f t="shared" si="9"/>
        <v>0</v>
      </c>
      <c r="P32" s="23">
        <f t="shared" si="9"/>
        <v>0</v>
      </c>
      <c r="Q32" s="23">
        <f t="shared" si="9"/>
        <v>0</v>
      </c>
      <c r="R32" s="23">
        <f t="shared" si="9"/>
        <v>0</v>
      </c>
      <c r="S32" s="251">
        <f t="shared" si="9"/>
        <v>1</v>
      </c>
      <c r="T32" s="23">
        <f t="shared" si="9"/>
        <v>400</v>
      </c>
      <c r="U32" s="71">
        <f t="shared" si="8"/>
        <v>400</v>
      </c>
      <c r="V32" s="49"/>
      <c r="W32" s="49"/>
      <c r="X32" s="49"/>
    </row>
    <row r="33" spans="1:24" x14ac:dyDescent="0.3">
      <c r="A33" s="223"/>
      <c r="B33" s="223"/>
      <c r="C33" s="223"/>
      <c r="D33" s="223"/>
      <c r="E33" s="223"/>
      <c r="F33" s="223"/>
      <c r="G33" s="223"/>
      <c r="V33" s="49"/>
      <c r="W33" s="49"/>
      <c r="X33" s="49"/>
    </row>
    <row r="34" spans="1:24" x14ac:dyDescent="0.3">
      <c r="F34" s="7"/>
      <c r="G34" s="7"/>
      <c r="H34" s="80"/>
      <c r="K34" s="82" t="s">
        <v>30</v>
      </c>
      <c r="L34" s="83" t="s">
        <v>0</v>
      </c>
      <c r="M34" s="83" t="s">
        <v>1</v>
      </c>
      <c r="N34" s="83" t="s">
        <v>2</v>
      </c>
      <c r="O34" s="83" t="s">
        <v>28</v>
      </c>
      <c r="P34" s="83" t="s">
        <v>14</v>
      </c>
      <c r="Q34" s="83" t="s">
        <v>15</v>
      </c>
      <c r="R34" s="83" t="s">
        <v>31</v>
      </c>
      <c r="S34" s="83" t="s">
        <v>55</v>
      </c>
      <c r="T34" s="83" t="s">
        <v>29</v>
      </c>
      <c r="U34" s="40" t="s">
        <v>32</v>
      </c>
      <c r="V34" s="7"/>
    </row>
    <row r="35" spans="1:24" x14ac:dyDescent="0.3">
      <c r="F35" s="7"/>
      <c r="G35" s="7"/>
      <c r="H35" s="80" t="s">
        <v>260</v>
      </c>
      <c r="I35" s="11" t="s">
        <v>6</v>
      </c>
      <c r="J35" s="24" t="s">
        <v>30</v>
      </c>
      <c r="K35" s="94">
        <f>K27-$S27*K$39</f>
        <v>1</v>
      </c>
      <c r="L35" s="94">
        <f t="shared" ref="L35:T35" si="10">L27-$S27*L$39</f>
        <v>0</v>
      </c>
      <c r="M35" s="94">
        <f t="shared" si="10"/>
        <v>0</v>
      </c>
      <c r="N35" s="94">
        <f t="shared" si="10"/>
        <v>0</v>
      </c>
      <c r="O35" s="94">
        <f t="shared" si="10"/>
        <v>0</v>
      </c>
      <c r="P35" s="94">
        <f t="shared" si="10"/>
        <v>1250</v>
      </c>
      <c r="Q35" s="94">
        <f t="shared" si="10"/>
        <v>875</v>
      </c>
      <c r="R35" s="94">
        <f t="shared" si="10"/>
        <v>675</v>
      </c>
      <c r="S35" s="94">
        <f t="shared" si="10"/>
        <v>0</v>
      </c>
      <c r="T35" s="94">
        <f t="shared" si="10"/>
        <v>2443750</v>
      </c>
      <c r="U35" s="53"/>
      <c r="V35" s="7"/>
    </row>
    <row r="36" spans="1:24" x14ac:dyDescent="0.3">
      <c r="F36" s="7"/>
      <c r="G36" s="7"/>
      <c r="H36" s="80" t="s">
        <v>58</v>
      </c>
      <c r="I36" s="11" t="s">
        <v>7</v>
      </c>
      <c r="J36" s="24" t="s">
        <v>28</v>
      </c>
      <c r="K36" s="94">
        <f t="shared" ref="K36:T36" si="11">K28-$S28*K$39</f>
        <v>0</v>
      </c>
      <c r="L36" s="94">
        <f t="shared" si="11"/>
        <v>0</v>
      </c>
      <c r="M36" s="94">
        <f t="shared" si="11"/>
        <v>0</v>
      </c>
      <c r="N36" s="94">
        <f t="shared" si="11"/>
        <v>0</v>
      </c>
      <c r="O36" s="94">
        <f t="shared" si="11"/>
        <v>1</v>
      </c>
      <c r="P36" s="94">
        <f t="shared" si="11"/>
        <v>-0.5</v>
      </c>
      <c r="Q36" s="94">
        <f t="shared" si="11"/>
        <v>-0.25</v>
      </c>
      <c r="R36" s="94">
        <f t="shared" si="11"/>
        <v>-0.25</v>
      </c>
      <c r="S36" s="94">
        <f t="shared" si="11"/>
        <v>0</v>
      </c>
      <c r="T36" s="94">
        <f t="shared" si="11"/>
        <v>487.5</v>
      </c>
      <c r="U36" s="31"/>
      <c r="V36" s="7"/>
    </row>
    <row r="37" spans="1:24" x14ac:dyDescent="0.3">
      <c r="F37" s="7"/>
      <c r="G37" s="7"/>
      <c r="H37" s="80"/>
      <c r="I37" s="11" t="s">
        <v>8</v>
      </c>
      <c r="J37" s="62" t="s">
        <v>1</v>
      </c>
      <c r="K37" s="94">
        <f t="shared" ref="K37:T37" si="12">K29-$S29*K$39</f>
        <v>0</v>
      </c>
      <c r="L37" s="94">
        <f t="shared" si="12"/>
        <v>0</v>
      </c>
      <c r="M37" s="94">
        <f t="shared" si="12"/>
        <v>1</v>
      </c>
      <c r="N37" s="94">
        <f t="shared" si="12"/>
        <v>0</v>
      </c>
      <c r="O37" s="94">
        <f t="shared" si="12"/>
        <v>0</v>
      </c>
      <c r="P37" s="94">
        <f t="shared" si="12"/>
        <v>0</v>
      </c>
      <c r="Q37" s="94">
        <f t="shared" si="12"/>
        <v>0</v>
      </c>
      <c r="R37" s="94">
        <f t="shared" si="12"/>
        <v>1</v>
      </c>
      <c r="S37" s="94">
        <f t="shared" si="12"/>
        <v>0</v>
      </c>
      <c r="T37" s="94">
        <f t="shared" si="12"/>
        <v>750</v>
      </c>
      <c r="U37" s="31"/>
      <c r="V37" s="7"/>
    </row>
    <row r="38" spans="1:24" x14ac:dyDescent="0.3">
      <c r="F38" s="7"/>
      <c r="G38" s="7"/>
      <c r="H38" s="80"/>
      <c r="I38" s="11" t="s">
        <v>9</v>
      </c>
      <c r="J38" s="62" t="s">
        <v>0</v>
      </c>
      <c r="K38" s="94">
        <f t="shared" ref="K38:T40" si="13">K30-$S30*K$39</f>
        <v>0</v>
      </c>
      <c r="L38" s="94">
        <f t="shared" si="13"/>
        <v>1</v>
      </c>
      <c r="M38" s="94">
        <f t="shared" si="13"/>
        <v>0</v>
      </c>
      <c r="N38" s="94">
        <f t="shared" si="13"/>
        <v>0</v>
      </c>
      <c r="O38" s="94">
        <f t="shared" si="13"/>
        <v>0</v>
      </c>
      <c r="P38" s="94">
        <f t="shared" si="13"/>
        <v>0</v>
      </c>
      <c r="Q38" s="94">
        <f t="shared" si="13"/>
        <v>1</v>
      </c>
      <c r="R38" s="94">
        <f t="shared" si="13"/>
        <v>0</v>
      </c>
      <c r="S38" s="94">
        <f t="shared" si="13"/>
        <v>0</v>
      </c>
      <c r="T38" s="94">
        <f t="shared" si="13"/>
        <v>500</v>
      </c>
      <c r="U38" s="31"/>
      <c r="V38" s="7"/>
    </row>
    <row r="39" spans="1:24" x14ac:dyDescent="0.3">
      <c r="F39" s="7"/>
      <c r="G39" s="7"/>
      <c r="H39" s="80" t="s">
        <v>261</v>
      </c>
      <c r="I39" s="11" t="s">
        <v>12</v>
      </c>
      <c r="J39" s="24" t="s">
        <v>55</v>
      </c>
      <c r="K39" s="252">
        <f>K31/$S$31</f>
        <v>0</v>
      </c>
      <c r="L39" s="252">
        <f t="shared" ref="L39:T39" si="14">L31/$S$31</f>
        <v>0</v>
      </c>
      <c r="M39" s="252">
        <f t="shared" si="14"/>
        <v>0</v>
      </c>
      <c r="N39" s="252">
        <f t="shared" si="14"/>
        <v>0</v>
      </c>
      <c r="O39" s="252">
        <f t="shared" si="14"/>
        <v>0</v>
      </c>
      <c r="P39" s="252">
        <f t="shared" si="14"/>
        <v>-0.5</v>
      </c>
      <c r="Q39" s="252">
        <f t="shared" si="14"/>
        <v>0.25</v>
      </c>
      <c r="R39" s="252">
        <f t="shared" si="14"/>
        <v>0.25</v>
      </c>
      <c r="S39" s="252">
        <f t="shared" si="14"/>
        <v>1</v>
      </c>
      <c r="T39" s="252">
        <f t="shared" si="14"/>
        <v>112.5</v>
      </c>
      <c r="U39" s="254"/>
      <c r="V39" s="7"/>
    </row>
    <row r="40" spans="1:24" x14ac:dyDescent="0.3">
      <c r="F40" s="7"/>
      <c r="G40" s="7"/>
      <c r="I40" s="11" t="s">
        <v>56</v>
      </c>
      <c r="J40" s="62" t="s">
        <v>2</v>
      </c>
      <c r="K40" s="94">
        <f>K32-$S32*K$39</f>
        <v>0</v>
      </c>
      <c r="L40" s="94">
        <f t="shared" si="13"/>
        <v>0</v>
      </c>
      <c r="M40" s="94">
        <f t="shared" si="13"/>
        <v>0</v>
      </c>
      <c r="N40" s="94">
        <f t="shared" si="13"/>
        <v>1</v>
      </c>
      <c r="O40" s="94">
        <f t="shared" si="13"/>
        <v>0</v>
      </c>
      <c r="P40" s="94">
        <f t="shared" si="13"/>
        <v>0.5</v>
      </c>
      <c r="Q40" s="94">
        <f t="shared" si="13"/>
        <v>-0.25</v>
      </c>
      <c r="R40" s="94">
        <f t="shared" si="13"/>
        <v>-0.25</v>
      </c>
      <c r="S40" s="94">
        <f t="shared" si="13"/>
        <v>0</v>
      </c>
      <c r="T40" s="94">
        <f t="shared" si="13"/>
        <v>287.5</v>
      </c>
      <c r="U40" s="31"/>
      <c r="V40" s="7"/>
    </row>
    <row r="41" spans="1:24" x14ac:dyDescent="0.3">
      <c r="F41" s="7"/>
      <c r="G41" s="7"/>
      <c r="H41" s="100"/>
      <c r="I41" s="7"/>
      <c r="J41" s="7"/>
      <c r="K41" s="99"/>
      <c r="L41" s="8"/>
      <c r="M41" s="8"/>
      <c r="N41" s="8"/>
      <c r="O41" s="8"/>
      <c r="P41" s="8"/>
      <c r="Q41" s="8"/>
      <c r="R41" s="8"/>
      <c r="S41" s="8"/>
      <c r="T41" s="8"/>
      <c r="U41" s="7"/>
      <c r="V41" s="7"/>
    </row>
    <row r="42" spans="1:24" x14ac:dyDescent="0.3">
      <c r="F42" s="7"/>
      <c r="G42" s="7"/>
      <c r="H42" s="81"/>
      <c r="I42" s="253" t="s">
        <v>262</v>
      </c>
      <c r="J42" s="253"/>
      <c r="K42" s="253"/>
      <c r="L42" s="253"/>
      <c r="M42" s="253"/>
      <c r="N42" s="253"/>
      <c r="O42" s="253"/>
      <c r="P42" s="253"/>
      <c r="Q42" s="253"/>
      <c r="R42" s="253"/>
      <c r="S42" s="253"/>
      <c r="T42" s="253"/>
      <c r="U42" s="7"/>
      <c r="V42" s="7"/>
    </row>
    <row r="43" spans="1:24" x14ac:dyDescent="0.3">
      <c r="F43" s="7"/>
      <c r="G43" s="7"/>
      <c r="H43" s="100"/>
      <c r="I43" s="253"/>
      <c r="J43" s="253"/>
      <c r="K43" s="253"/>
      <c r="L43" s="253"/>
      <c r="M43" s="253"/>
      <c r="N43" s="253"/>
      <c r="O43" s="253"/>
      <c r="P43" s="253"/>
      <c r="Q43" s="253"/>
      <c r="R43" s="253"/>
      <c r="S43" s="253"/>
      <c r="T43" s="253"/>
      <c r="U43" s="7"/>
      <c r="V43" s="7"/>
    </row>
    <row r="44" spans="1:24" x14ac:dyDescent="0.3">
      <c r="F44" s="7"/>
      <c r="G44" s="7"/>
      <c r="H44" s="100"/>
      <c r="I44" s="253"/>
      <c r="J44" s="253"/>
      <c r="K44" s="253"/>
      <c r="L44" s="253"/>
      <c r="M44" s="253"/>
      <c r="N44" s="253"/>
      <c r="O44" s="253"/>
      <c r="P44" s="253"/>
      <c r="Q44" s="253"/>
      <c r="R44" s="253"/>
      <c r="S44" s="253"/>
      <c r="T44" s="253"/>
      <c r="U44" s="7"/>
      <c r="V44" s="7"/>
    </row>
    <row r="45" spans="1:24" x14ac:dyDescent="0.3">
      <c r="F45" s="7"/>
      <c r="G45" s="7"/>
      <c r="H45" s="100"/>
      <c r="I45" s="253"/>
      <c r="J45" s="253"/>
      <c r="K45" s="253"/>
      <c r="L45" s="253"/>
      <c r="M45" s="253"/>
      <c r="N45" s="253"/>
      <c r="O45" s="253"/>
      <c r="P45" s="253"/>
      <c r="Q45" s="253"/>
      <c r="R45" s="253"/>
      <c r="S45" s="253"/>
      <c r="T45" s="253"/>
      <c r="U45" s="7"/>
      <c r="V45" s="7"/>
    </row>
    <row r="46" spans="1:24" x14ac:dyDescent="0.3">
      <c r="F46" s="7"/>
      <c r="G46" s="7"/>
      <c r="H46" s="100"/>
      <c r="I46" s="253"/>
      <c r="J46" s="253"/>
      <c r="K46" s="253"/>
      <c r="L46" s="253"/>
      <c r="M46" s="253"/>
      <c r="N46" s="253"/>
      <c r="O46" s="253"/>
      <c r="P46" s="253"/>
      <c r="Q46" s="253"/>
      <c r="R46" s="253"/>
      <c r="S46" s="253"/>
      <c r="T46" s="253"/>
      <c r="U46" s="7"/>
      <c r="V46" s="7"/>
    </row>
    <row r="47" spans="1:24" x14ac:dyDescent="0.3">
      <c r="F47" s="7"/>
      <c r="G47" s="7"/>
      <c r="H47" s="100"/>
      <c r="I47" s="8"/>
      <c r="J47" s="8"/>
      <c r="K47" s="15"/>
      <c r="L47" s="15"/>
      <c r="M47" s="15"/>
      <c r="N47" s="15"/>
      <c r="O47" s="15"/>
      <c r="P47" s="15"/>
      <c r="Q47" s="15"/>
      <c r="R47" s="15"/>
      <c r="S47" s="15"/>
      <c r="T47" s="15"/>
      <c r="U47" s="7"/>
      <c r="V47" s="7"/>
    </row>
    <row r="48" spans="1:24" x14ac:dyDescent="0.3">
      <c r="F48" s="7"/>
      <c r="G48" s="7"/>
      <c r="H48" s="100"/>
      <c r="I48" s="8"/>
      <c r="J48" s="8"/>
      <c r="K48" s="15"/>
      <c r="L48" s="101"/>
      <c r="M48" s="101"/>
      <c r="N48" s="101"/>
      <c r="O48" s="59"/>
      <c r="P48" s="59"/>
      <c r="Q48" s="59"/>
      <c r="R48" s="59"/>
      <c r="S48" s="59"/>
      <c r="T48" s="59"/>
      <c r="U48" s="7"/>
      <c r="V48" s="7"/>
    </row>
    <row r="49" spans="6:22" x14ac:dyDescent="0.3">
      <c r="F49" s="7"/>
      <c r="G49" s="7"/>
      <c r="H49" s="100"/>
      <c r="I49" s="7"/>
      <c r="J49" s="7"/>
      <c r="K49" s="7"/>
      <c r="L49" s="7"/>
      <c r="M49" s="7"/>
      <c r="N49" s="7"/>
      <c r="O49" s="7"/>
      <c r="P49" s="7"/>
      <c r="Q49" s="7"/>
      <c r="R49" s="7"/>
      <c r="S49" s="7"/>
      <c r="T49" s="7"/>
      <c r="U49" s="7"/>
      <c r="V49" s="7"/>
    </row>
    <row r="50" spans="6:22" x14ac:dyDescent="0.3">
      <c r="F50" s="7"/>
      <c r="G50" s="7"/>
      <c r="H50" s="100"/>
      <c r="I50" s="7"/>
      <c r="J50" s="7"/>
      <c r="K50" s="7"/>
      <c r="L50" s="7"/>
      <c r="M50" s="7"/>
      <c r="N50" s="7"/>
      <c r="O50" s="7"/>
      <c r="P50" s="7"/>
      <c r="Q50" s="7"/>
      <c r="R50" s="7"/>
      <c r="S50" s="7"/>
      <c r="T50" s="7"/>
      <c r="U50" s="7"/>
      <c r="V50" s="7"/>
    </row>
    <row r="51" spans="6:22" x14ac:dyDescent="0.3">
      <c r="F51" s="7"/>
      <c r="G51" s="7"/>
      <c r="H51" s="100"/>
      <c r="I51" s="7"/>
      <c r="J51" s="7"/>
      <c r="K51" s="7"/>
      <c r="L51" s="7"/>
      <c r="M51" s="7"/>
      <c r="N51" s="7"/>
      <c r="O51" s="7"/>
      <c r="P51" s="7"/>
      <c r="Q51" s="7"/>
      <c r="R51" s="7"/>
      <c r="S51" s="7"/>
      <c r="T51" s="7"/>
      <c r="U51" s="7"/>
      <c r="V51" s="7"/>
    </row>
    <row r="52" spans="6:22" x14ac:dyDescent="0.3">
      <c r="F52" s="7"/>
      <c r="G52" s="7"/>
      <c r="H52" s="100"/>
      <c r="I52" s="7"/>
      <c r="J52" s="7"/>
      <c r="K52" s="7"/>
      <c r="L52" s="7"/>
      <c r="M52" s="7"/>
      <c r="N52" s="7"/>
      <c r="O52" s="7"/>
      <c r="P52" s="7"/>
      <c r="Q52" s="7"/>
      <c r="R52" s="7"/>
      <c r="S52" s="7"/>
      <c r="T52" s="7"/>
      <c r="U52" s="7"/>
      <c r="V52" s="7"/>
    </row>
    <row r="53" spans="6:22" x14ac:dyDescent="0.3">
      <c r="F53" s="7"/>
      <c r="G53" s="7"/>
      <c r="H53" s="100"/>
      <c r="I53" s="7"/>
      <c r="J53" s="7"/>
      <c r="K53" s="7"/>
      <c r="L53" s="7"/>
      <c r="M53" s="7"/>
      <c r="N53" s="7"/>
      <c r="O53" s="7"/>
      <c r="P53" s="7"/>
      <c r="Q53" s="7"/>
      <c r="R53" s="7"/>
      <c r="S53" s="7"/>
      <c r="T53" s="7"/>
      <c r="U53" s="7"/>
      <c r="V53" s="7"/>
    </row>
    <row r="54" spans="6:22" x14ac:dyDescent="0.3">
      <c r="F54" s="7"/>
      <c r="G54" s="7"/>
      <c r="H54" s="100"/>
      <c r="I54" s="7"/>
      <c r="J54" s="7"/>
      <c r="K54" s="7"/>
      <c r="L54" s="7"/>
      <c r="M54" s="7"/>
      <c r="N54" s="7"/>
      <c r="O54" s="7"/>
      <c r="P54" s="7"/>
      <c r="Q54" s="7"/>
      <c r="R54" s="7"/>
      <c r="S54" s="7"/>
      <c r="T54" s="7"/>
      <c r="U54" s="7"/>
      <c r="V54" s="7"/>
    </row>
    <row r="55" spans="6:22" x14ac:dyDescent="0.3">
      <c r="F55" s="7"/>
      <c r="G55" s="7"/>
      <c r="H55" s="100"/>
      <c r="I55" s="7"/>
      <c r="J55" s="7"/>
      <c r="K55" s="7"/>
      <c r="L55" s="7"/>
      <c r="M55" s="7"/>
      <c r="N55" s="7"/>
      <c r="O55" s="7"/>
      <c r="P55" s="7"/>
      <c r="Q55" s="7"/>
      <c r="R55" s="7"/>
      <c r="S55" s="7"/>
      <c r="T55" s="7"/>
      <c r="U55" s="7"/>
      <c r="V55" s="7"/>
    </row>
    <row r="56" spans="6:22" x14ac:dyDescent="0.3">
      <c r="F56" s="7"/>
      <c r="G56" s="7"/>
      <c r="H56" s="100"/>
      <c r="I56" s="7"/>
      <c r="J56" s="7"/>
      <c r="K56" s="7"/>
      <c r="L56" s="7"/>
      <c r="M56" s="7"/>
      <c r="N56" s="7"/>
      <c r="O56" s="7"/>
      <c r="P56" s="7"/>
      <c r="Q56" s="7"/>
      <c r="R56" s="7"/>
      <c r="S56" s="7"/>
      <c r="T56" s="7"/>
      <c r="U56" s="7"/>
      <c r="V56" s="7"/>
    </row>
  </sheetData>
  <mergeCells count="7">
    <mergeCell ref="I42:T46"/>
    <mergeCell ref="A29:G33"/>
    <mergeCell ref="B2:F7"/>
    <mergeCell ref="B8:B10"/>
    <mergeCell ref="C8:C10"/>
    <mergeCell ref="D8:F9"/>
    <mergeCell ref="B13:F21"/>
  </mergeCells>
  <pageMargins left="0.25" right="0.25" top="0.75" bottom="0.75" header="0.3" footer="0.3"/>
  <pageSetup paperSize="9" orientation="landscape" r:id="rId1"/>
  <headerFooter>
    <oddFooter>&amp;R&amp;"-,Italic"Susana Barreiro, SIMPLEX Method, 2019/20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5"/>
  <sheetViews>
    <sheetView tabSelected="1" view="pageLayout" topLeftCell="A115" zoomScale="126" zoomScaleNormal="100" zoomScalePageLayoutView="126" workbookViewId="0">
      <selection activeCell="A121" sqref="A121:E125"/>
    </sheetView>
  </sheetViews>
  <sheetFormatPr defaultRowHeight="14.4" x14ac:dyDescent="0.3"/>
  <cols>
    <col min="3" max="3" width="11.109375" customWidth="1"/>
    <col min="4" max="4" width="2.5546875" customWidth="1"/>
    <col min="8" max="14" width="6.44140625" customWidth="1"/>
    <col min="15" max="15" width="7.88671875" customWidth="1"/>
    <col min="16" max="16" width="6.44140625" customWidth="1"/>
  </cols>
  <sheetData>
    <row r="1" spans="1:16" x14ac:dyDescent="0.3">
      <c r="A1" s="41" t="s">
        <v>83</v>
      </c>
      <c r="H1" s="9" t="s">
        <v>62</v>
      </c>
    </row>
    <row r="2" spans="1:16" s="65" customFormat="1" ht="13.8" x14ac:dyDescent="0.3"/>
    <row r="3" spans="1:16" s="65" customFormat="1" x14ac:dyDescent="0.3">
      <c r="A3" s="103" t="s">
        <v>66</v>
      </c>
      <c r="C3" s="104" t="s">
        <v>81</v>
      </c>
      <c r="D3" s="61"/>
      <c r="H3"/>
      <c r="I3"/>
      <c r="J3" s="22" t="s">
        <v>30</v>
      </c>
      <c r="K3" s="11" t="s">
        <v>0</v>
      </c>
      <c r="L3" s="11" t="s">
        <v>1</v>
      </c>
      <c r="M3" s="11" t="s">
        <v>28</v>
      </c>
      <c r="N3" s="11" t="s">
        <v>14</v>
      </c>
      <c r="O3" s="24" t="s">
        <v>29</v>
      </c>
      <c r="P3" s="40" t="s">
        <v>32</v>
      </c>
    </row>
    <row r="4" spans="1:16" s="65" customFormat="1" x14ac:dyDescent="0.3">
      <c r="B4" s="64" t="s">
        <v>45</v>
      </c>
      <c r="C4" s="102"/>
      <c r="H4" s="11" t="s">
        <v>6</v>
      </c>
      <c r="I4" s="11" t="s">
        <v>30</v>
      </c>
      <c r="J4" s="23">
        <v>1</v>
      </c>
      <c r="K4" s="19">
        <v>-1</v>
      </c>
      <c r="L4" s="25">
        <v>-2</v>
      </c>
      <c r="M4" s="19">
        <v>0</v>
      </c>
      <c r="N4" s="19">
        <v>0</v>
      </c>
      <c r="O4" s="19">
        <v>0</v>
      </c>
      <c r="P4" s="5" t="s">
        <v>5</v>
      </c>
    </row>
    <row r="5" spans="1:16" s="65" customFormat="1" ht="15.6" x14ac:dyDescent="0.3">
      <c r="B5" s="105" t="s">
        <v>68</v>
      </c>
      <c r="C5" s="61"/>
      <c r="D5" s="61"/>
      <c r="G5" s="80" t="s">
        <v>33</v>
      </c>
      <c r="H5" s="11" t="s">
        <v>7</v>
      </c>
      <c r="I5" s="11" t="s">
        <v>28</v>
      </c>
      <c r="J5" s="52">
        <v>0</v>
      </c>
      <c r="K5" s="29">
        <v>2</v>
      </c>
      <c r="L5" s="32">
        <v>4</v>
      </c>
      <c r="M5" s="30">
        <v>1</v>
      </c>
      <c r="N5" s="30">
        <v>0</v>
      </c>
      <c r="O5" s="30">
        <v>20</v>
      </c>
      <c r="P5" s="31">
        <f>O5/L5</f>
        <v>5</v>
      </c>
    </row>
    <row r="6" spans="1:16" s="65" customFormat="1" ht="15.6" x14ac:dyDescent="0.3">
      <c r="B6" s="105" t="s">
        <v>69</v>
      </c>
      <c r="C6" s="61"/>
      <c r="D6" s="61"/>
      <c r="H6" s="11" t="s">
        <v>8</v>
      </c>
      <c r="I6" s="11" t="s">
        <v>14</v>
      </c>
      <c r="J6" s="23">
        <v>0</v>
      </c>
      <c r="K6" s="107">
        <v>1</v>
      </c>
      <c r="L6" s="26">
        <v>1</v>
      </c>
      <c r="M6" s="108">
        <v>0</v>
      </c>
      <c r="N6" s="108">
        <v>1</v>
      </c>
      <c r="O6" s="108">
        <v>8</v>
      </c>
      <c r="P6" s="109">
        <f>O6/L6</f>
        <v>8</v>
      </c>
    </row>
    <row r="7" spans="1:16" ht="15.6" x14ac:dyDescent="0.3">
      <c r="A7" s="65"/>
      <c r="B7" s="104" t="s">
        <v>70</v>
      </c>
      <c r="C7" s="61"/>
      <c r="D7" s="61"/>
      <c r="E7" s="65"/>
      <c r="H7" s="56"/>
      <c r="I7" s="56"/>
      <c r="J7" s="57"/>
      <c r="K7" s="58"/>
      <c r="L7" s="58"/>
      <c r="M7" s="59"/>
      <c r="N7" s="59"/>
      <c r="O7" s="59"/>
      <c r="P7" s="106"/>
    </row>
    <row r="8" spans="1:16" x14ac:dyDescent="0.3">
      <c r="J8" s="22" t="s">
        <v>30</v>
      </c>
      <c r="K8" s="11" t="s">
        <v>0</v>
      </c>
      <c r="L8" s="11" t="s">
        <v>1</v>
      </c>
      <c r="M8" s="11" t="s">
        <v>28</v>
      </c>
      <c r="N8" s="11" t="s">
        <v>14</v>
      </c>
      <c r="O8" s="24" t="s">
        <v>29</v>
      </c>
      <c r="P8" s="40" t="s">
        <v>32</v>
      </c>
    </row>
    <row r="9" spans="1:16" x14ac:dyDescent="0.3">
      <c r="B9" t="s">
        <v>75</v>
      </c>
      <c r="D9" s="4" t="s">
        <v>4</v>
      </c>
      <c r="E9" s="10">
        <v>0</v>
      </c>
      <c r="G9" s="80" t="s">
        <v>76</v>
      </c>
      <c r="H9" s="11" t="s">
        <v>6</v>
      </c>
      <c r="I9" s="11" t="s">
        <v>30</v>
      </c>
      <c r="J9" s="23">
        <v>1</v>
      </c>
      <c r="K9" s="115">
        <f>K4-$L$4*K10</f>
        <v>0</v>
      </c>
      <c r="L9" s="110">
        <f t="shared" ref="L9:O9" si="0">L4-$L$4*L10</f>
        <v>0</v>
      </c>
      <c r="M9" s="112">
        <f t="shared" si="0"/>
        <v>0.5</v>
      </c>
      <c r="N9" s="19">
        <f t="shared" si="0"/>
        <v>0</v>
      </c>
      <c r="O9" s="244">
        <f t="shared" si="0"/>
        <v>10</v>
      </c>
      <c r="P9" s="5" t="s">
        <v>5</v>
      </c>
    </row>
    <row r="10" spans="1:16" ht="15.6" x14ac:dyDescent="0.3">
      <c r="B10" s="105" t="s">
        <v>71</v>
      </c>
      <c r="C10" s="10"/>
      <c r="D10" t="s">
        <v>72</v>
      </c>
      <c r="E10" s="10">
        <v>20</v>
      </c>
      <c r="G10" s="80"/>
      <c r="H10" s="11" t="s">
        <v>7</v>
      </c>
      <c r="I10" s="62" t="s">
        <v>1</v>
      </c>
      <c r="J10" s="47">
        <v>0</v>
      </c>
      <c r="K10" s="26">
        <f>K5/4</f>
        <v>0.5</v>
      </c>
      <c r="L10" s="78">
        <f t="shared" ref="L10:O10" si="1">L5/4</f>
        <v>1</v>
      </c>
      <c r="M10" s="27">
        <f t="shared" si="1"/>
        <v>0.25</v>
      </c>
      <c r="N10" s="27">
        <f t="shared" si="1"/>
        <v>0</v>
      </c>
      <c r="O10" s="78">
        <f t="shared" si="1"/>
        <v>5</v>
      </c>
      <c r="P10" s="31">
        <f>O10/K10</f>
        <v>10</v>
      </c>
    </row>
    <row r="11" spans="1:16" ht="15.6" x14ac:dyDescent="0.3">
      <c r="B11" s="105" t="s">
        <v>73</v>
      </c>
      <c r="C11" s="10"/>
      <c r="D11" t="s">
        <v>74</v>
      </c>
      <c r="E11" s="10">
        <v>8</v>
      </c>
      <c r="G11" s="80" t="s">
        <v>77</v>
      </c>
      <c r="H11" s="11" t="s">
        <v>8</v>
      </c>
      <c r="I11" s="11" t="s">
        <v>14</v>
      </c>
      <c r="J11" s="48">
        <v>0</v>
      </c>
      <c r="K11" s="26">
        <f>K6-$L$6*K10</f>
        <v>0.5</v>
      </c>
      <c r="L11" s="114">
        <f t="shared" ref="L11:O11" si="2">L6-$L$6*L10</f>
        <v>0</v>
      </c>
      <c r="M11" s="60">
        <f t="shared" si="2"/>
        <v>-0.25</v>
      </c>
      <c r="N11" s="60">
        <f t="shared" si="2"/>
        <v>1</v>
      </c>
      <c r="O11" s="60">
        <f t="shared" si="2"/>
        <v>3</v>
      </c>
      <c r="P11" s="31">
        <f t="shared" ref="P11" si="3">O11/K11</f>
        <v>6</v>
      </c>
    </row>
    <row r="12" spans="1:16" ht="15.6" x14ac:dyDescent="0.3">
      <c r="A12" s="104" t="s">
        <v>110</v>
      </c>
      <c r="P12" s="31"/>
    </row>
    <row r="13" spans="1:16" x14ac:dyDescent="0.3">
      <c r="H13" s="111" t="s">
        <v>80</v>
      </c>
      <c r="I13" s="1" t="s">
        <v>0</v>
      </c>
      <c r="J13" s="1" t="s">
        <v>28</v>
      </c>
      <c r="K13" s="13"/>
      <c r="L13" s="13"/>
      <c r="M13" s="111" t="s">
        <v>78</v>
      </c>
      <c r="N13" s="106" t="s">
        <v>79</v>
      </c>
      <c r="O13" s="106" t="s">
        <v>14</v>
      </c>
      <c r="P13" s="8"/>
    </row>
    <row r="14" spans="1:16" x14ac:dyDescent="0.3">
      <c r="G14" s="223" t="s">
        <v>245</v>
      </c>
      <c r="H14" s="223"/>
      <c r="I14" s="223"/>
      <c r="J14" s="223"/>
      <c r="K14" s="223"/>
      <c r="L14" s="223"/>
      <c r="M14" s="223"/>
      <c r="N14" s="223"/>
      <c r="O14" s="223"/>
      <c r="P14" s="5"/>
    </row>
    <row r="15" spans="1:16" ht="15" customHeight="1" x14ac:dyDescent="0.3">
      <c r="G15" s="223"/>
      <c r="H15" s="223"/>
      <c r="I15" s="223"/>
      <c r="J15" s="223"/>
      <c r="K15" s="223"/>
      <c r="L15" s="223"/>
      <c r="M15" s="223"/>
      <c r="N15" s="223"/>
      <c r="O15" s="223"/>
      <c r="P15" s="31"/>
    </row>
    <row r="16" spans="1:16" x14ac:dyDescent="0.3">
      <c r="B16" s="113"/>
      <c r="C16" s="113"/>
      <c r="D16" s="113"/>
      <c r="E16" s="113"/>
      <c r="F16" s="113"/>
      <c r="G16" s="223"/>
      <c r="H16" s="223"/>
      <c r="I16" s="223"/>
      <c r="J16" s="223"/>
      <c r="K16" s="223"/>
      <c r="L16" s="223"/>
      <c r="M16" s="223"/>
      <c r="N16" s="223"/>
      <c r="O16" s="223"/>
      <c r="P16" s="31"/>
    </row>
    <row r="17" spans="2:15" x14ac:dyDescent="0.3">
      <c r="B17" s="113"/>
      <c r="C17" s="113"/>
      <c r="D17" s="113"/>
      <c r="E17" s="113"/>
      <c r="F17" s="113"/>
      <c r="G17" s="223"/>
      <c r="H17" s="223"/>
      <c r="I17" s="223"/>
      <c r="J17" s="223"/>
      <c r="K17" s="223"/>
      <c r="L17" s="223"/>
      <c r="M17" s="223"/>
      <c r="N17" s="223"/>
      <c r="O17" s="223"/>
    </row>
    <row r="18" spans="2:15" x14ac:dyDescent="0.3">
      <c r="B18" s="113"/>
      <c r="C18" s="113"/>
      <c r="D18" s="113"/>
      <c r="E18" s="113"/>
      <c r="F18" s="113"/>
    </row>
    <row r="19" spans="2:15" x14ac:dyDescent="0.3">
      <c r="B19" s="113"/>
      <c r="C19" s="113"/>
      <c r="D19" s="113"/>
      <c r="E19" s="113"/>
      <c r="F19" s="113"/>
      <c r="J19" s="22" t="s">
        <v>30</v>
      </c>
      <c r="K19" s="11" t="s">
        <v>0</v>
      </c>
      <c r="L19" s="11" t="s">
        <v>1</v>
      </c>
      <c r="M19" s="11" t="s">
        <v>28</v>
      </c>
      <c r="N19" s="11" t="s">
        <v>14</v>
      </c>
      <c r="O19" s="24" t="s">
        <v>29</v>
      </c>
    </row>
    <row r="20" spans="2:15" x14ac:dyDescent="0.3">
      <c r="B20" s="113"/>
      <c r="C20" s="113"/>
      <c r="D20" s="113"/>
      <c r="E20" s="113"/>
      <c r="F20" s="113"/>
      <c r="G20" s="80"/>
      <c r="H20" s="11" t="s">
        <v>6</v>
      </c>
      <c r="I20" s="11" t="s">
        <v>30</v>
      </c>
      <c r="J20" s="47">
        <v>1</v>
      </c>
      <c r="K20" s="112">
        <f>K9</f>
        <v>0</v>
      </c>
      <c r="L20" s="112">
        <f t="shared" ref="L20:O20" si="4">L9</f>
        <v>0</v>
      </c>
      <c r="M20" s="112">
        <f t="shared" si="4"/>
        <v>0.5</v>
      </c>
      <c r="N20" s="243">
        <f t="shared" si="4"/>
        <v>0</v>
      </c>
      <c r="O20" s="244">
        <f t="shared" si="4"/>
        <v>10</v>
      </c>
    </row>
    <row r="21" spans="2:15" x14ac:dyDescent="0.3">
      <c r="G21" s="80" t="s">
        <v>58</v>
      </c>
      <c r="H21" s="11" t="s">
        <v>7</v>
      </c>
      <c r="I21" s="62" t="s">
        <v>1</v>
      </c>
      <c r="J21" s="47">
        <v>0</v>
      </c>
      <c r="K21" s="28">
        <f>K10-$K$10*K22</f>
        <v>0</v>
      </c>
      <c r="L21" s="28">
        <f t="shared" ref="L21:O21" si="5">L10-$K$10*L22</f>
        <v>1</v>
      </c>
      <c r="M21" s="28">
        <f t="shared" si="5"/>
        <v>0.5</v>
      </c>
      <c r="N21" s="28">
        <f t="shared" si="5"/>
        <v>-1</v>
      </c>
      <c r="O21" s="28">
        <f t="shared" si="5"/>
        <v>2</v>
      </c>
    </row>
    <row r="22" spans="2:15" x14ac:dyDescent="0.3">
      <c r="G22" s="80" t="s">
        <v>57</v>
      </c>
      <c r="H22" s="11" t="s">
        <v>8</v>
      </c>
      <c r="I22" s="73" t="s">
        <v>0</v>
      </c>
      <c r="J22" s="47">
        <v>0</v>
      </c>
      <c r="K22" s="108">
        <f>K11*2</f>
        <v>1</v>
      </c>
      <c r="L22" s="108">
        <f t="shared" ref="L22:O22" si="6">L11*2</f>
        <v>0</v>
      </c>
      <c r="M22" s="108">
        <f t="shared" si="6"/>
        <v>-0.5</v>
      </c>
      <c r="N22" s="108">
        <f t="shared" si="6"/>
        <v>2</v>
      </c>
      <c r="O22" s="108">
        <f t="shared" si="6"/>
        <v>6</v>
      </c>
    </row>
    <row r="24" spans="2:15" ht="15" customHeight="1" x14ac:dyDescent="0.3">
      <c r="G24" s="240" t="s">
        <v>82</v>
      </c>
      <c r="H24" s="240"/>
      <c r="I24" s="240"/>
      <c r="J24" s="240"/>
      <c r="K24" s="240"/>
      <c r="L24" s="240"/>
      <c r="M24" s="240"/>
      <c r="N24" s="240"/>
      <c r="O24" s="240"/>
    </row>
    <row r="25" spans="2:15" x14ac:dyDescent="0.3">
      <c r="G25" s="116"/>
      <c r="H25" s="116"/>
      <c r="I25" s="116"/>
      <c r="J25" s="116"/>
      <c r="K25" s="116"/>
      <c r="L25" s="116"/>
      <c r="M25" s="116"/>
      <c r="N25" s="116"/>
      <c r="O25" s="116"/>
    </row>
    <row r="26" spans="2:15" x14ac:dyDescent="0.3">
      <c r="G26" s="116"/>
      <c r="H26" s="116"/>
      <c r="I26" s="116"/>
      <c r="J26" s="116"/>
      <c r="K26" s="116"/>
      <c r="L26" s="116"/>
      <c r="M26" s="116"/>
      <c r="N26" s="116"/>
      <c r="O26" s="116"/>
    </row>
    <row r="27" spans="2:15" x14ac:dyDescent="0.3">
      <c r="G27" s="116"/>
      <c r="H27" s="116"/>
      <c r="I27" s="116"/>
      <c r="J27" s="116"/>
      <c r="K27" s="116"/>
      <c r="L27" s="116"/>
      <c r="M27" s="116"/>
      <c r="N27" s="116"/>
      <c r="O27" s="116"/>
    </row>
    <row r="33" spans="1:17" x14ac:dyDescent="0.3">
      <c r="A33" s="41" t="s">
        <v>84</v>
      </c>
      <c r="H33" s="9" t="s">
        <v>62</v>
      </c>
    </row>
    <row r="34" spans="1:17" x14ac:dyDescent="0.3">
      <c r="H34" s="118" t="s">
        <v>93</v>
      </c>
    </row>
    <row r="35" spans="1:17" ht="15.6" x14ac:dyDescent="0.3">
      <c r="A35" s="103" t="s">
        <v>66</v>
      </c>
      <c r="B35" s="65"/>
      <c r="C35" s="104" t="s">
        <v>85</v>
      </c>
      <c r="G35" s="61"/>
      <c r="J35" s="22" t="s">
        <v>30</v>
      </c>
      <c r="K35" s="11" t="s">
        <v>0</v>
      </c>
      <c r="L35" s="11" t="s">
        <v>1</v>
      </c>
      <c r="M35" s="11" t="s">
        <v>28</v>
      </c>
      <c r="N35" s="11" t="s">
        <v>14</v>
      </c>
      <c r="O35" s="11" t="s">
        <v>15</v>
      </c>
      <c r="P35" s="24" t="s">
        <v>29</v>
      </c>
      <c r="Q35" s="40" t="s">
        <v>32</v>
      </c>
    </row>
    <row r="36" spans="1:17" x14ac:dyDescent="0.3">
      <c r="A36" s="65"/>
      <c r="B36" s="64" t="s">
        <v>45</v>
      </c>
      <c r="G36" s="61"/>
      <c r="H36" s="11" t="s">
        <v>6</v>
      </c>
      <c r="I36" s="11" t="s">
        <v>30</v>
      </c>
      <c r="J36" s="94">
        <v>1</v>
      </c>
      <c r="K36" s="119">
        <v>-1</v>
      </c>
      <c r="L36" s="117">
        <v>-1</v>
      </c>
      <c r="M36" s="112">
        <v>0</v>
      </c>
      <c r="N36" s="112">
        <v>0</v>
      </c>
      <c r="O36" s="112">
        <v>0</v>
      </c>
      <c r="P36" s="112">
        <v>0</v>
      </c>
      <c r="Q36" s="5" t="s">
        <v>5</v>
      </c>
    </row>
    <row r="37" spans="1:17" s="61" customFormat="1" ht="15.6" x14ac:dyDescent="0.3">
      <c r="B37" s="104" t="s">
        <v>86</v>
      </c>
      <c r="H37" s="11" t="s">
        <v>7</v>
      </c>
      <c r="I37" s="11" t="s">
        <v>28</v>
      </c>
      <c r="J37" s="95">
        <v>0</v>
      </c>
      <c r="K37" s="120">
        <v>1</v>
      </c>
      <c r="L37" s="28">
        <v>1</v>
      </c>
      <c r="M37" s="28">
        <v>1</v>
      </c>
      <c r="N37" s="28">
        <v>0</v>
      </c>
      <c r="O37" s="28">
        <v>0</v>
      </c>
      <c r="P37" s="28">
        <v>4</v>
      </c>
      <c r="Q37" s="71">
        <f>P37/K37</f>
        <v>4</v>
      </c>
    </row>
    <row r="38" spans="1:17" s="61" customFormat="1" ht="15.6" x14ac:dyDescent="0.3">
      <c r="A38" s="104"/>
      <c r="B38" s="104" t="s">
        <v>87</v>
      </c>
      <c r="H38" s="11" t="s">
        <v>8</v>
      </c>
      <c r="I38" s="11" t="s">
        <v>14</v>
      </c>
      <c r="J38" s="98">
        <v>0</v>
      </c>
      <c r="K38" s="30">
        <v>2</v>
      </c>
      <c r="L38" s="30">
        <v>1</v>
      </c>
      <c r="M38" s="30">
        <v>0</v>
      </c>
      <c r="N38" s="30">
        <v>1</v>
      </c>
      <c r="O38" s="30">
        <v>0</v>
      </c>
      <c r="P38" s="30">
        <v>6</v>
      </c>
      <c r="Q38" s="31">
        <f>P38/K38</f>
        <v>3</v>
      </c>
    </row>
    <row r="39" spans="1:17" s="61" customFormat="1" ht="15.6" x14ac:dyDescent="0.3">
      <c r="B39" s="104" t="s">
        <v>88</v>
      </c>
      <c r="H39" s="11" t="s">
        <v>9</v>
      </c>
      <c r="I39" s="11" t="s">
        <v>15</v>
      </c>
      <c r="J39" s="94">
        <v>0</v>
      </c>
      <c r="K39" s="120">
        <v>1</v>
      </c>
      <c r="L39" s="28">
        <v>2</v>
      </c>
      <c r="M39" s="28">
        <v>0</v>
      </c>
      <c r="N39" s="28">
        <v>0</v>
      </c>
      <c r="O39" s="28">
        <v>1</v>
      </c>
      <c r="P39" s="28">
        <v>6</v>
      </c>
      <c r="Q39" s="71">
        <f>P39/K39</f>
        <v>6</v>
      </c>
    </row>
    <row r="40" spans="1:17" s="61" customFormat="1" ht="15.6" x14ac:dyDescent="0.3">
      <c r="A40" s="104" t="s">
        <v>70</v>
      </c>
      <c r="C40" s="42"/>
    </row>
    <row r="41" spans="1:17" s="61" customFormat="1" x14ac:dyDescent="0.3">
      <c r="G41"/>
      <c r="H41"/>
      <c r="I41"/>
      <c r="J41" s="22" t="s">
        <v>30</v>
      </c>
      <c r="K41" s="11" t="s">
        <v>0</v>
      </c>
      <c r="L41" s="11" t="s">
        <v>1</v>
      </c>
      <c r="M41" s="11" t="s">
        <v>28</v>
      </c>
      <c r="N41" s="11" t="s">
        <v>14</v>
      </c>
      <c r="O41" s="11" t="s">
        <v>15</v>
      </c>
      <c r="P41" s="24" t="s">
        <v>29</v>
      </c>
    </row>
    <row r="42" spans="1:17" s="61" customFormat="1" x14ac:dyDescent="0.3">
      <c r="A42" s="104"/>
      <c r="G42"/>
      <c r="H42" s="11" t="s">
        <v>6</v>
      </c>
      <c r="I42" s="11" t="s">
        <v>30</v>
      </c>
      <c r="J42" s="94">
        <v>1</v>
      </c>
      <c r="K42" s="94"/>
      <c r="L42" s="94"/>
      <c r="M42" s="94"/>
      <c r="N42" s="94"/>
      <c r="O42" s="94"/>
      <c r="P42" s="94"/>
      <c r="Q42"/>
    </row>
    <row r="43" spans="1:17" x14ac:dyDescent="0.3">
      <c r="B43" t="s">
        <v>89</v>
      </c>
      <c r="D43" s="4" t="s">
        <v>4</v>
      </c>
      <c r="E43" s="10">
        <v>0</v>
      </c>
      <c r="H43" s="11" t="s">
        <v>7</v>
      </c>
      <c r="I43" s="11" t="s">
        <v>28</v>
      </c>
      <c r="J43" s="95">
        <v>0</v>
      </c>
      <c r="K43" s="120"/>
      <c r="L43" s="28"/>
      <c r="M43" s="28"/>
      <c r="N43" s="28"/>
      <c r="O43" s="28"/>
      <c r="P43" s="28"/>
    </row>
    <row r="44" spans="1:17" x14ac:dyDescent="0.3">
      <c r="B44" s="105" t="s">
        <v>90</v>
      </c>
      <c r="C44" s="10"/>
      <c r="D44" t="s">
        <v>72</v>
      </c>
      <c r="E44" s="10">
        <v>4</v>
      </c>
      <c r="G44" s="80" t="s">
        <v>94</v>
      </c>
      <c r="H44" s="11" t="s">
        <v>8</v>
      </c>
      <c r="I44" s="62" t="s">
        <v>10</v>
      </c>
      <c r="J44" s="95">
        <v>0</v>
      </c>
      <c r="K44" s="30">
        <f>K38/2</f>
        <v>1</v>
      </c>
      <c r="L44" s="30">
        <f t="shared" ref="L44:P44" si="7">L38/2</f>
        <v>0.5</v>
      </c>
      <c r="M44" s="30">
        <f t="shared" si="7"/>
        <v>0</v>
      </c>
      <c r="N44" s="30">
        <f t="shared" si="7"/>
        <v>0.5</v>
      </c>
      <c r="O44" s="30">
        <f t="shared" si="7"/>
        <v>0</v>
      </c>
      <c r="P44" s="30">
        <f t="shared" si="7"/>
        <v>3</v>
      </c>
    </row>
    <row r="45" spans="1:17" x14ac:dyDescent="0.3">
      <c r="B45" s="105" t="s">
        <v>91</v>
      </c>
      <c r="C45" s="10"/>
      <c r="D45" t="s">
        <v>74</v>
      </c>
      <c r="E45" s="10">
        <v>6</v>
      </c>
      <c r="H45" s="11" t="s">
        <v>9</v>
      </c>
      <c r="I45" s="11" t="s">
        <v>15</v>
      </c>
      <c r="J45" s="94">
        <v>0</v>
      </c>
      <c r="K45" s="120"/>
      <c r="L45" s="28"/>
      <c r="M45" s="28"/>
      <c r="N45" s="28"/>
      <c r="O45" s="28"/>
      <c r="P45" s="28"/>
    </row>
    <row r="46" spans="1:17" x14ac:dyDescent="0.3">
      <c r="B46" t="s">
        <v>92</v>
      </c>
      <c r="D46" t="s">
        <v>74</v>
      </c>
      <c r="E46" s="10">
        <v>6</v>
      </c>
      <c r="H46" s="118" t="s">
        <v>95</v>
      </c>
    </row>
    <row r="47" spans="1:17" ht="15.6" x14ac:dyDescent="0.3">
      <c r="A47" s="104" t="s">
        <v>109</v>
      </c>
      <c r="J47" s="22" t="s">
        <v>30</v>
      </c>
      <c r="K47" s="11" t="s">
        <v>0</v>
      </c>
      <c r="L47" s="11" t="s">
        <v>1</v>
      </c>
      <c r="M47" s="11" t="s">
        <v>28</v>
      </c>
      <c r="N47" s="11" t="s">
        <v>14</v>
      </c>
      <c r="O47" s="11" t="s">
        <v>15</v>
      </c>
      <c r="P47" s="24" t="s">
        <v>29</v>
      </c>
      <c r="Q47" s="40" t="s">
        <v>32</v>
      </c>
    </row>
    <row r="48" spans="1:17" x14ac:dyDescent="0.3">
      <c r="H48" s="11" t="s">
        <v>6</v>
      </c>
      <c r="I48" s="11" t="s">
        <v>30</v>
      </c>
      <c r="J48" s="94">
        <v>1</v>
      </c>
      <c r="K48" s="79">
        <f t="shared" ref="K48:P48" si="8">K36-$K$36*K44</f>
        <v>0</v>
      </c>
      <c r="L48" s="123">
        <f t="shared" si="8"/>
        <v>-0.5</v>
      </c>
      <c r="M48" s="94">
        <f t="shared" si="8"/>
        <v>0</v>
      </c>
      <c r="N48" s="94">
        <f t="shared" si="8"/>
        <v>0.5</v>
      </c>
      <c r="O48" s="94">
        <f t="shared" si="8"/>
        <v>0</v>
      </c>
      <c r="P48" s="94">
        <f t="shared" si="8"/>
        <v>3</v>
      </c>
      <c r="Q48" s="5" t="s">
        <v>5</v>
      </c>
    </row>
    <row r="49" spans="1:17" x14ac:dyDescent="0.3">
      <c r="H49" s="11" t="s">
        <v>7</v>
      </c>
      <c r="I49" s="11" t="s">
        <v>28</v>
      </c>
      <c r="J49" s="95">
        <v>0</v>
      </c>
      <c r="K49" s="77">
        <f t="shared" ref="K49:P49" si="9">K37-$K$37*K44</f>
        <v>0</v>
      </c>
      <c r="L49" s="30">
        <f t="shared" si="9"/>
        <v>0.5</v>
      </c>
      <c r="M49" s="30">
        <f t="shared" si="9"/>
        <v>1</v>
      </c>
      <c r="N49" s="30">
        <f t="shared" si="9"/>
        <v>-0.5</v>
      </c>
      <c r="O49" s="30">
        <f t="shared" si="9"/>
        <v>0</v>
      </c>
      <c r="P49" s="30">
        <f t="shared" si="9"/>
        <v>1</v>
      </c>
      <c r="Q49" s="122">
        <f>P49/L49</f>
        <v>2</v>
      </c>
    </row>
    <row r="50" spans="1:17" x14ac:dyDescent="0.3">
      <c r="H50" s="11" t="s">
        <v>8</v>
      </c>
      <c r="I50" s="62" t="s">
        <v>10</v>
      </c>
      <c r="J50" s="95">
        <v>0</v>
      </c>
      <c r="K50" s="78">
        <v>1</v>
      </c>
      <c r="L50" s="120">
        <v>0.5</v>
      </c>
      <c r="M50" s="28">
        <v>0</v>
      </c>
      <c r="N50" s="28">
        <v>0.5</v>
      </c>
      <c r="O50" s="28">
        <v>0</v>
      </c>
      <c r="P50" s="28">
        <v>3</v>
      </c>
      <c r="Q50" s="71">
        <f>P50/L50</f>
        <v>6</v>
      </c>
    </row>
    <row r="51" spans="1:17" x14ac:dyDescent="0.3">
      <c r="H51" s="11" t="s">
        <v>9</v>
      </c>
      <c r="I51" s="11" t="s">
        <v>15</v>
      </c>
      <c r="J51" s="94">
        <v>0</v>
      </c>
      <c r="K51" s="78">
        <f t="shared" ref="K51:P51" si="10">K39-$K$39*K44</f>
        <v>0</v>
      </c>
      <c r="L51" s="120">
        <f t="shared" si="10"/>
        <v>1.5</v>
      </c>
      <c r="M51" s="28">
        <f t="shared" si="10"/>
        <v>0</v>
      </c>
      <c r="N51" s="28">
        <f t="shared" si="10"/>
        <v>-0.5</v>
      </c>
      <c r="O51" s="28">
        <f t="shared" si="10"/>
        <v>1</v>
      </c>
      <c r="P51" s="28">
        <f t="shared" si="10"/>
        <v>3</v>
      </c>
      <c r="Q51" s="122">
        <f>P51/L51</f>
        <v>2</v>
      </c>
    </row>
    <row r="53" spans="1:17" x14ac:dyDescent="0.3">
      <c r="J53" s="22" t="s">
        <v>30</v>
      </c>
      <c r="K53" s="11" t="s">
        <v>0</v>
      </c>
      <c r="L53" s="11" t="s">
        <v>1</v>
      </c>
      <c r="M53" s="11" t="s">
        <v>28</v>
      </c>
      <c r="N53" s="11" t="s">
        <v>14</v>
      </c>
      <c r="O53" s="11" t="s">
        <v>15</v>
      </c>
      <c r="P53" s="24" t="s">
        <v>29</v>
      </c>
    </row>
    <row r="54" spans="1:17" x14ac:dyDescent="0.3">
      <c r="H54" s="11" t="s">
        <v>6</v>
      </c>
      <c r="I54" s="11" t="s">
        <v>30</v>
      </c>
      <c r="J54" s="94">
        <v>1</v>
      </c>
      <c r="K54" s="94"/>
      <c r="L54" s="94"/>
      <c r="M54" s="94"/>
      <c r="N54" s="94"/>
      <c r="O54" s="94"/>
      <c r="P54" s="94"/>
    </row>
    <row r="55" spans="1:17" x14ac:dyDescent="0.3">
      <c r="G55" s="80" t="s">
        <v>96</v>
      </c>
      <c r="H55" s="11" t="s">
        <v>7</v>
      </c>
      <c r="I55" s="62" t="s">
        <v>11</v>
      </c>
      <c r="J55" s="95">
        <v>0</v>
      </c>
      <c r="K55" s="30">
        <f>K49*2</f>
        <v>0</v>
      </c>
      <c r="L55" s="30">
        <f t="shared" ref="L55:P55" si="11">L49*2</f>
        <v>1</v>
      </c>
      <c r="M55" s="30">
        <f t="shared" si="11"/>
        <v>2</v>
      </c>
      <c r="N55" s="30">
        <f t="shared" si="11"/>
        <v>-1</v>
      </c>
      <c r="O55" s="30">
        <f t="shared" si="11"/>
        <v>0</v>
      </c>
      <c r="P55" s="30">
        <f t="shared" si="11"/>
        <v>2</v>
      </c>
    </row>
    <row r="56" spans="1:17" x14ac:dyDescent="0.3">
      <c r="H56" s="11" t="s">
        <v>8</v>
      </c>
      <c r="I56" s="62" t="s">
        <v>10</v>
      </c>
      <c r="J56" s="95">
        <v>0</v>
      </c>
      <c r="K56" s="30"/>
      <c r="L56" s="30"/>
      <c r="M56" s="30"/>
      <c r="N56" s="30"/>
      <c r="O56" s="30"/>
      <c r="P56" s="30"/>
    </row>
    <row r="57" spans="1:17" x14ac:dyDescent="0.3">
      <c r="H57" s="11" t="s">
        <v>9</v>
      </c>
      <c r="I57" s="11" t="s">
        <v>15</v>
      </c>
      <c r="J57" s="94">
        <v>0</v>
      </c>
      <c r="K57" s="120"/>
      <c r="L57" s="28"/>
      <c r="M57" s="28"/>
      <c r="N57" s="28"/>
      <c r="O57" s="28"/>
      <c r="P57" s="28"/>
    </row>
    <row r="59" spans="1:17" x14ac:dyDescent="0.3">
      <c r="J59" s="22" t="s">
        <v>30</v>
      </c>
      <c r="K59" s="11" t="s">
        <v>0</v>
      </c>
      <c r="L59" s="11" t="s">
        <v>1</v>
      </c>
      <c r="M59" s="11" t="s">
        <v>28</v>
      </c>
      <c r="N59" s="11" t="s">
        <v>14</v>
      </c>
      <c r="O59" s="11" t="s">
        <v>15</v>
      </c>
      <c r="P59" s="24" t="s">
        <v>29</v>
      </c>
    </row>
    <row r="60" spans="1:17" x14ac:dyDescent="0.3">
      <c r="A60" s="241" t="s">
        <v>100</v>
      </c>
      <c r="B60" s="241"/>
      <c r="C60" s="241"/>
      <c r="D60" s="241"/>
      <c r="E60" s="241"/>
      <c r="G60" s="80" t="s">
        <v>97</v>
      </c>
      <c r="H60" s="11" t="s">
        <v>6</v>
      </c>
      <c r="I60" s="11" t="s">
        <v>30</v>
      </c>
      <c r="J60" s="94">
        <v>1</v>
      </c>
      <c r="K60" s="79">
        <f t="shared" ref="K60:P60" si="12">K48-$L$48*K55</f>
        <v>0</v>
      </c>
      <c r="L60" s="79">
        <f t="shared" si="12"/>
        <v>0</v>
      </c>
      <c r="M60" s="94">
        <f t="shared" si="12"/>
        <v>1</v>
      </c>
      <c r="N60" s="94">
        <f t="shared" si="12"/>
        <v>0</v>
      </c>
      <c r="O60" s="94">
        <f t="shared" si="12"/>
        <v>0</v>
      </c>
      <c r="P60" s="94">
        <f t="shared" si="12"/>
        <v>4</v>
      </c>
    </row>
    <row r="61" spans="1:17" x14ac:dyDescent="0.3">
      <c r="A61" s="241"/>
      <c r="B61" s="241"/>
      <c r="C61" s="241"/>
      <c r="D61" s="241"/>
      <c r="E61" s="241"/>
      <c r="H61" s="11" t="s">
        <v>7</v>
      </c>
      <c r="I61" s="62" t="s">
        <v>11</v>
      </c>
      <c r="J61" s="95">
        <v>0</v>
      </c>
      <c r="K61" s="77">
        <v>0</v>
      </c>
      <c r="L61" s="77">
        <v>1</v>
      </c>
      <c r="M61" s="30">
        <v>2</v>
      </c>
      <c r="N61" s="30">
        <v>-1</v>
      </c>
      <c r="O61" s="30">
        <v>0</v>
      </c>
      <c r="P61" s="30">
        <v>2</v>
      </c>
    </row>
    <row r="62" spans="1:17" x14ac:dyDescent="0.3">
      <c r="A62" s="241"/>
      <c r="B62" s="241"/>
      <c r="C62" s="241"/>
      <c r="D62" s="241"/>
      <c r="E62" s="241"/>
      <c r="G62" s="80" t="s">
        <v>98</v>
      </c>
      <c r="H62" s="11" t="s">
        <v>8</v>
      </c>
      <c r="I62" s="62" t="s">
        <v>10</v>
      </c>
      <c r="J62" s="95">
        <v>0</v>
      </c>
      <c r="K62" s="78">
        <f t="shared" ref="K62:P62" si="13">K50-$L$50*K55</f>
        <v>1</v>
      </c>
      <c r="L62" s="78">
        <f t="shared" si="13"/>
        <v>0</v>
      </c>
      <c r="M62" s="28">
        <f t="shared" si="13"/>
        <v>-1</v>
      </c>
      <c r="N62" s="28">
        <f t="shared" si="13"/>
        <v>1</v>
      </c>
      <c r="O62" s="28">
        <f t="shared" si="13"/>
        <v>0</v>
      </c>
      <c r="P62" s="28">
        <f t="shared" si="13"/>
        <v>2</v>
      </c>
    </row>
    <row r="63" spans="1:17" x14ac:dyDescent="0.3">
      <c r="A63" s="241"/>
      <c r="B63" s="241"/>
      <c r="C63" s="241"/>
      <c r="D63" s="241"/>
      <c r="E63" s="241"/>
      <c r="G63" s="80" t="s">
        <v>99</v>
      </c>
      <c r="H63" s="11" t="s">
        <v>9</v>
      </c>
      <c r="I63" s="11" t="s">
        <v>15</v>
      </c>
      <c r="J63" s="94">
        <v>0</v>
      </c>
      <c r="K63" s="78">
        <f t="shared" ref="K63:P63" si="14">K51-$L$51*K55</f>
        <v>0</v>
      </c>
      <c r="L63" s="78">
        <f t="shared" si="14"/>
        <v>0</v>
      </c>
      <c r="M63" s="28">
        <f t="shared" si="14"/>
        <v>-3</v>
      </c>
      <c r="N63" s="28">
        <f t="shared" si="14"/>
        <v>1</v>
      </c>
      <c r="O63" s="28">
        <f t="shared" si="14"/>
        <v>1</v>
      </c>
      <c r="P63" s="124">
        <f t="shared" si="14"/>
        <v>0</v>
      </c>
    </row>
    <row r="64" spans="1:17" x14ac:dyDescent="0.3">
      <c r="A64" s="213"/>
      <c r="B64" s="213"/>
      <c r="C64" s="213"/>
      <c r="D64" s="213"/>
      <c r="E64" s="213"/>
      <c r="G64" s="80"/>
      <c r="H64" s="56"/>
      <c r="I64" s="56"/>
      <c r="J64" s="15"/>
      <c r="K64" s="101"/>
      <c r="L64" s="101"/>
      <c r="M64" s="101"/>
      <c r="N64" s="101"/>
      <c r="O64" s="101"/>
      <c r="P64" s="101"/>
    </row>
    <row r="66" spans="1:17" x14ac:dyDescent="0.3">
      <c r="A66" s="41" t="s">
        <v>101</v>
      </c>
      <c r="H66" s="9" t="s">
        <v>62</v>
      </c>
    </row>
    <row r="67" spans="1:17" x14ac:dyDescent="0.3">
      <c r="H67" s="118" t="s">
        <v>93</v>
      </c>
    </row>
    <row r="68" spans="1:17" ht="15" customHeight="1" x14ac:dyDescent="0.3">
      <c r="A68" s="103" t="s">
        <v>66</v>
      </c>
      <c r="B68" s="65"/>
      <c r="C68" s="104" t="s">
        <v>85</v>
      </c>
      <c r="J68" s="22" t="s">
        <v>30</v>
      </c>
      <c r="K68" s="11" t="s">
        <v>0</v>
      </c>
      <c r="L68" s="11" t="s">
        <v>1</v>
      </c>
      <c r="M68" s="11" t="s">
        <v>28</v>
      </c>
      <c r="N68" s="11" t="s">
        <v>14</v>
      </c>
      <c r="O68" s="11" t="s">
        <v>15</v>
      </c>
      <c r="P68" s="24" t="s">
        <v>29</v>
      </c>
      <c r="Q68" s="40" t="s">
        <v>32</v>
      </c>
    </row>
    <row r="69" spans="1:17" x14ac:dyDescent="0.3">
      <c r="A69" s="65"/>
      <c r="B69" s="64" t="s">
        <v>45</v>
      </c>
      <c r="H69" s="11" t="s">
        <v>6</v>
      </c>
      <c r="I69" s="11" t="s">
        <v>30</v>
      </c>
      <c r="J69" s="125">
        <v>1</v>
      </c>
      <c r="K69" s="119">
        <v>-1</v>
      </c>
      <c r="L69" s="127">
        <v>-1</v>
      </c>
      <c r="M69" s="126">
        <v>0</v>
      </c>
      <c r="N69" s="126">
        <v>0</v>
      </c>
      <c r="O69" s="126">
        <v>0</v>
      </c>
      <c r="P69" s="126">
        <v>0</v>
      </c>
      <c r="Q69" s="5" t="s">
        <v>5</v>
      </c>
    </row>
    <row r="70" spans="1:17" s="61" customFormat="1" ht="15.6" x14ac:dyDescent="0.3">
      <c r="C70" s="104" t="s">
        <v>102</v>
      </c>
      <c r="H70" s="11" t="s">
        <v>7</v>
      </c>
      <c r="I70" s="97" t="s">
        <v>10</v>
      </c>
      <c r="J70" s="125">
        <v>0</v>
      </c>
      <c r="K70" s="30">
        <v>1</v>
      </c>
      <c r="L70" s="30">
        <v>0</v>
      </c>
      <c r="M70" s="30">
        <v>1</v>
      </c>
      <c r="N70" s="30">
        <v>0</v>
      </c>
      <c r="O70" s="30">
        <v>0</v>
      </c>
      <c r="P70" s="30">
        <v>10</v>
      </c>
      <c r="Q70" s="31">
        <f>P70/K70</f>
        <v>10</v>
      </c>
    </row>
    <row r="71" spans="1:17" s="61" customFormat="1" ht="15.6" x14ac:dyDescent="0.3">
      <c r="C71" s="104" t="s">
        <v>103</v>
      </c>
      <c r="H71" s="11" t="s">
        <v>8</v>
      </c>
      <c r="I71" s="96" t="s">
        <v>14</v>
      </c>
      <c r="J71" s="125">
        <v>0</v>
      </c>
      <c r="K71" s="120">
        <v>1</v>
      </c>
      <c r="L71" s="75">
        <v>-3</v>
      </c>
      <c r="M71" s="75">
        <v>0</v>
      </c>
      <c r="N71" s="75">
        <v>1</v>
      </c>
      <c r="O71" s="75">
        <v>0</v>
      </c>
      <c r="P71" s="75">
        <v>15</v>
      </c>
      <c r="Q71" s="71">
        <f t="shared" ref="Q71:Q72" si="15">P71/K71</f>
        <v>15</v>
      </c>
    </row>
    <row r="72" spans="1:17" s="61" customFormat="1" ht="15.6" x14ac:dyDescent="0.3">
      <c r="C72" s="104" t="s">
        <v>104</v>
      </c>
      <c r="H72" s="11" t="s">
        <v>9</v>
      </c>
      <c r="I72" s="96" t="s">
        <v>15</v>
      </c>
      <c r="J72" s="125">
        <v>0</v>
      </c>
      <c r="K72" s="120">
        <v>1</v>
      </c>
      <c r="L72" s="75">
        <v>-2</v>
      </c>
      <c r="M72" s="75">
        <v>0</v>
      </c>
      <c r="N72" s="75">
        <v>0</v>
      </c>
      <c r="O72" s="75">
        <v>1</v>
      </c>
      <c r="P72" s="75">
        <v>20</v>
      </c>
      <c r="Q72" s="71">
        <f t="shared" si="15"/>
        <v>20</v>
      </c>
    </row>
    <row r="73" spans="1:17" s="61" customFormat="1" ht="13.5" customHeight="1" x14ac:dyDescent="0.3">
      <c r="A73" s="104" t="s">
        <v>70</v>
      </c>
    </row>
    <row r="74" spans="1:17" s="61" customFormat="1" x14ac:dyDescent="0.3">
      <c r="H74"/>
      <c r="I74"/>
      <c r="J74" s="22" t="s">
        <v>30</v>
      </c>
      <c r="K74" s="11" t="s">
        <v>0</v>
      </c>
      <c r="L74" s="11" t="s">
        <v>1</v>
      </c>
      <c r="M74" s="11" t="s">
        <v>28</v>
      </c>
      <c r="N74" s="11" t="s">
        <v>14</v>
      </c>
      <c r="O74" s="11" t="s">
        <v>15</v>
      </c>
      <c r="P74" s="24" t="s">
        <v>29</v>
      </c>
      <c r="Q74" s="40" t="s">
        <v>32</v>
      </c>
    </row>
    <row r="75" spans="1:17" x14ac:dyDescent="0.3">
      <c r="B75" t="s">
        <v>106</v>
      </c>
      <c r="D75" s="4" t="s">
        <v>4</v>
      </c>
      <c r="E75" s="10">
        <v>0</v>
      </c>
      <c r="G75" s="80" t="s">
        <v>111</v>
      </c>
      <c r="H75" s="11" t="s">
        <v>6</v>
      </c>
      <c r="I75" s="11" t="s">
        <v>30</v>
      </c>
      <c r="J75" s="125">
        <v>1</v>
      </c>
      <c r="K75" s="121">
        <f>K69-$K$69*K70</f>
        <v>0</v>
      </c>
      <c r="L75" s="117">
        <f t="shared" ref="L75:P75" si="16">L69-$K$69*L70</f>
        <v>-1</v>
      </c>
      <c r="M75" s="54">
        <f t="shared" si="16"/>
        <v>1</v>
      </c>
      <c r="N75" s="54">
        <f t="shared" si="16"/>
        <v>0</v>
      </c>
      <c r="O75" s="54">
        <f t="shared" si="16"/>
        <v>0</v>
      </c>
      <c r="P75" s="54">
        <f t="shared" si="16"/>
        <v>10</v>
      </c>
      <c r="Q75" s="5" t="s">
        <v>5</v>
      </c>
    </row>
    <row r="76" spans="1:17" x14ac:dyDescent="0.3">
      <c r="B76" s="105" t="s">
        <v>105</v>
      </c>
      <c r="C76" s="10"/>
      <c r="D76" t="s">
        <v>72</v>
      </c>
      <c r="E76" s="10">
        <v>10</v>
      </c>
      <c r="H76" s="11" t="s">
        <v>7</v>
      </c>
      <c r="I76" s="62" t="s">
        <v>0</v>
      </c>
      <c r="J76" s="125">
        <v>0</v>
      </c>
      <c r="K76" s="30">
        <v>1</v>
      </c>
      <c r="L76" s="128">
        <v>0</v>
      </c>
      <c r="M76" s="30">
        <v>1</v>
      </c>
      <c r="N76" s="30">
        <v>0</v>
      </c>
      <c r="O76" s="30">
        <v>0</v>
      </c>
      <c r="P76" s="30">
        <v>10</v>
      </c>
      <c r="Q76" s="5" t="s">
        <v>5</v>
      </c>
    </row>
    <row r="77" spans="1:17" x14ac:dyDescent="0.3">
      <c r="B77" s="105" t="s">
        <v>107</v>
      </c>
      <c r="C77" s="10"/>
      <c r="D77" t="s">
        <v>74</v>
      </c>
      <c r="E77" s="10">
        <v>15</v>
      </c>
      <c r="G77" s="80" t="s">
        <v>77</v>
      </c>
      <c r="H77" s="11" t="s">
        <v>8</v>
      </c>
      <c r="I77" s="96" t="s">
        <v>14</v>
      </c>
      <c r="J77" s="125">
        <v>0</v>
      </c>
      <c r="K77" s="120">
        <f>K71-$K$71*K70</f>
        <v>0</v>
      </c>
      <c r="L77" s="124">
        <f t="shared" ref="L77:P77" si="17">L71-$K$71*L70</f>
        <v>-3</v>
      </c>
      <c r="M77" s="28">
        <f t="shared" si="17"/>
        <v>-1</v>
      </c>
      <c r="N77" s="28">
        <f t="shared" si="17"/>
        <v>1</v>
      </c>
      <c r="O77" s="28">
        <f t="shared" si="17"/>
        <v>0</v>
      </c>
      <c r="P77" s="28">
        <f t="shared" si="17"/>
        <v>5</v>
      </c>
      <c r="Q77" s="129">
        <f t="shared" ref="Q77:Q78" si="18">P77/L77</f>
        <v>-1.6666666666666667</v>
      </c>
    </row>
    <row r="78" spans="1:17" x14ac:dyDescent="0.3">
      <c r="B78" t="s">
        <v>108</v>
      </c>
      <c r="D78" t="s">
        <v>74</v>
      </c>
      <c r="E78" s="10">
        <v>20</v>
      </c>
      <c r="G78" s="80" t="s">
        <v>112</v>
      </c>
      <c r="H78" s="11" t="s">
        <v>9</v>
      </c>
      <c r="I78" s="11" t="s">
        <v>15</v>
      </c>
      <c r="J78" s="125">
        <v>0</v>
      </c>
      <c r="K78" s="120">
        <f>K72-$K$72*K70</f>
        <v>0</v>
      </c>
      <c r="L78" s="124">
        <f t="shared" ref="L78:P78" si="19">L72-$K$72*L70</f>
        <v>-2</v>
      </c>
      <c r="M78" s="28">
        <f t="shared" si="19"/>
        <v>-1</v>
      </c>
      <c r="N78" s="28">
        <f t="shared" si="19"/>
        <v>0</v>
      </c>
      <c r="O78" s="28">
        <f t="shared" si="19"/>
        <v>1</v>
      </c>
      <c r="P78" s="28">
        <f t="shared" si="19"/>
        <v>10</v>
      </c>
      <c r="Q78" s="31">
        <f t="shared" si="18"/>
        <v>-5</v>
      </c>
    </row>
    <row r="79" spans="1:17" ht="15.6" x14ac:dyDescent="0.3">
      <c r="A79" s="104" t="s">
        <v>109</v>
      </c>
      <c r="B79" s="61"/>
    </row>
    <row r="80" spans="1:17" ht="15" customHeight="1" x14ac:dyDescent="0.3">
      <c r="H80" s="241" t="s">
        <v>244</v>
      </c>
      <c r="I80" s="241"/>
      <c r="J80" s="241"/>
      <c r="K80" s="241"/>
      <c r="L80" s="241"/>
      <c r="M80" s="241"/>
      <c r="N80" s="241"/>
      <c r="O80" s="241"/>
      <c r="P80" s="241"/>
    </row>
    <row r="81" spans="8:16" x14ac:dyDescent="0.3">
      <c r="H81" s="241"/>
      <c r="I81" s="241"/>
      <c r="J81" s="241"/>
      <c r="K81" s="241"/>
      <c r="L81" s="241"/>
      <c r="M81" s="241"/>
      <c r="N81" s="241"/>
      <c r="O81" s="241"/>
      <c r="P81" s="241"/>
    </row>
    <row r="82" spans="8:16" x14ac:dyDescent="0.3">
      <c r="H82" s="241"/>
      <c r="I82" s="241"/>
      <c r="J82" s="241"/>
      <c r="K82" s="241"/>
      <c r="L82" s="241"/>
      <c r="M82" s="241"/>
      <c r="N82" s="241"/>
      <c r="O82" s="241"/>
      <c r="P82" s="241"/>
    </row>
    <row r="83" spans="8:16" x14ac:dyDescent="0.3">
      <c r="H83" s="241"/>
      <c r="I83" s="241"/>
      <c r="J83" s="241"/>
      <c r="K83" s="241"/>
      <c r="L83" s="241"/>
      <c r="M83" s="241"/>
      <c r="N83" s="241"/>
      <c r="O83" s="241"/>
      <c r="P83" s="241"/>
    </row>
    <row r="84" spans="8:16" x14ac:dyDescent="0.3">
      <c r="H84" s="241"/>
      <c r="I84" s="241"/>
      <c r="J84" s="241"/>
      <c r="K84" s="241"/>
      <c r="L84" s="241"/>
      <c r="M84" s="241"/>
      <c r="N84" s="241"/>
      <c r="O84" s="241"/>
      <c r="P84" s="241"/>
    </row>
    <row r="99" spans="1:18" x14ac:dyDescent="0.3">
      <c r="A99" s="41" t="s">
        <v>113</v>
      </c>
      <c r="H99" s="9" t="s">
        <v>62</v>
      </c>
    </row>
    <row r="101" spans="1:18" ht="14.25" customHeight="1" x14ac:dyDescent="0.3">
      <c r="A101" s="103" t="s">
        <v>66</v>
      </c>
      <c r="B101" s="65"/>
      <c r="C101" s="104" t="s">
        <v>122</v>
      </c>
      <c r="H101" s="239" t="s">
        <v>132</v>
      </c>
      <c r="I101" s="239"/>
      <c r="J101" s="239"/>
      <c r="K101" s="239"/>
      <c r="L101" s="239"/>
      <c r="M101" s="239"/>
      <c r="N101" s="239"/>
      <c r="O101" s="239"/>
      <c r="P101" s="239"/>
      <c r="Q101" s="239"/>
    </row>
    <row r="102" spans="1:18" x14ac:dyDescent="0.3">
      <c r="A102" s="65"/>
      <c r="B102" s="64" t="s">
        <v>45</v>
      </c>
      <c r="H102" s="239"/>
      <c r="I102" s="239"/>
      <c r="J102" s="239"/>
      <c r="K102" s="239"/>
      <c r="L102" s="239"/>
      <c r="M102" s="239"/>
      <c r="N102" s="239"/>
      <c r="O102" s="239"/>
      <c r="P102" s="239"/>
      <c r="Q102" s="239"/>
    </row>
    <row r="103" spans="1:18" s="61" customFormat="1" ht="15" customHeight="1" x14ac:dyDescent="0.3">
      <c r="B103" s="104" t="s">
        <v>114</v>
      </c>
      <c r="H103" s="239"/>
      <c r="I103" s="239"/>
      <c r="J103" s="239"/>
      <c r="K103" s="239"/>
      <c r="L103" s="239"/>
      <c r="M103" s="239"/>
      <c r="N103" s="239"/>
      <c r="O103" s="239"/>
      <c r="P103" s="239"/>
      <c r="Q103" s="239"/>
    </row>
    <row r="104" spans="1:18" s="61" customFormat="1" ht="15.6" x14ac:dyDescent="0.3">
      <c r="B104" s="104" t="s">
        <v>115</v>
      </c>
      <c r="H104"/>
      <c r="I104"/>
      <c r="J104" s="22" t="s">
        <v>30</v>
      </c>
      <c r="K104" s="11" t="s">
        <v>0</v>
      </c>
      <c r="L104" s="11" t="s">
        <v>1</v>
      </c>
      <c r="M104" s="11" t="s">
        <v>2</v>
      </c>
      <c r="N104" s="11" t="s">
        <v>28</v>
      </c>
      <c r="O104" s="11" t="s">
        <v>14</v>
      </c>
      <c r="P104" s="11" t="s">
        <v>15</v>
      </c>
      <c r="Q104" s="24" t="s">
        <v>29</v>
      </c>
      <c r="R104" s="40" t="s">
        <v>32</v>
      </c>
    </row>
    <row r="105" spans="1:18" s="61" customFormat="1" ht="15.6" x14ac:dyDescent="0.3">
      <c r="B105" s="104" t="s">
        <v>116</v>
      </c>
      <c r="G105" s="80" t="s">
        <v>111</v>
      </c>
      <c r="H105" s="11" t="s">
        <v>6</v>
      </c>
      <c r="I105" s="11" t="s">
        <v>30</v>
      </c>
      <c r="J105" s="131">
        <v>1</v>
      </c>
      <c r="K105" s="54">
        <v>-2</v>
      </c>
      <c r="L105" s="54">
        <v>3</v>
      </c>
      <c r="M105" s="55">
        <v>4</v>
      </c>
      <c r="N105" s="54">
        <v>0</v>
      </c>
      <c r="O105" s="54">
        <v>0</v>
      </c>
      <c r="P105" s="54">
        <v>0</v>
      </c>
      <c r="Q105" s="54">
        <v>0</v>
      </c>
      <c r="R105" s="132" t="s">
        <v>5</v>
      </c>
    </row>
    <row r="106" spans="1:18" s="61" customFormat="1" ht="15.6" x14ac:dyDescent="0.3">
      <c r="B106" s="104" t="s">
        <v>117</v>
      </c>
      <c r="G106"/>
      <c r="H106" s="11" t="s">
        <v>7</v>
      </c>
      <c r="I106" s="96" t="s">
        <v>28</v>
      </c>
      <c r="J106" s="125">
        <v>0</v>
      </c>
      <c r="K106" s="28">
        <v>1</v>
      </c>
      <c r="L106" s="28">
        <v>5</v>
      </c>
      <c r="M106" s="46">
        <v>-3</v>
      </c>
      <c r="N106" s="28">
        <v>1</v>
      </c>
      <c r="O106" s="28">
        <v>0</v>
      </c>
      <c r="P106" s="28">
        <v>0</v>
      </c>
      <c r="Q106" s="28">
        <v>15</v>
      </c>
      <c r="R106" s="133">
        <f>Q106/M106</f>
        <v>-5</v>
      </c>
    </row>
    <row r="107" spans="1:18" x14ac:dyDescent="0.3">
      <c r="G107" s="80" t="s">
        <v>77</v>
      </c>
      <c r="H107" s="11" t="s">
        <v>8</v>
      </c>
      <c r="I107" s="96" t="s">
        <v>14</v>
      </c>
      <c r="J107" s="125">
        <v>0</v>
      </c>
      <c r="K107" s="28">
        <v>1</v>
      </c>
      <c r="L107" s="28">
        <v>1</v>
      </c>
      <c r="M107" s="46">
        <v>1</v>
      </c>
      <c r="N107" s="28">
        <v>0</v>
      </c>
      <c r="O107" s="28">
        <v>1</v>
      </c>
      <c r="P107" s="28">
        <v>0</v>
      </c>
      <c r="Q107" s="28">
        <v>11</v>
      </c>
      <c r="R107" s="133">
        <f t="shared" ref="R107:R108" si="20">Q107/M107</f>
        <v>11</v>
      </c>
    </row>
    <row r="108" spans="1:18" x14ac:dyDescent="0.3">
      <c r="B108" s="104"/>
      <c r="G108" s="80" t="s">
        <v>112</v>
      </c>
      <c r="H108" s="11" t="s">
        <v>9</v>
      </c>
      <c r="I108" s="96" t="s">
        <v>15</v>
      </c>
      <c r="J108" s="125">
        <v>0</v>
      </c>
      <c r="K108" s="134">
        <v>5</v>
      </c>
      <c r="L108" s="134">
        <v>-6</v>
      </c>
      <c r="M108" s="134">
        <v>1</v>
      </c>
      <c r="N108" s="134">
        <v>0</v>
      </c>
      <c r="O108" s="134">
        <v>0</v>
      </c>
      <c r="P108" s="134">
        <v>1</v>
      </c>
      <c r="Q108" s="134">
        <v>4</v>
      </c>
      <c r="R108" s="135">
        <f t="shared" si="20"/>
        <v>4</v>
      </c>
    </row>
    <row r="109" spans="1:18" x14ac:dyDescent="0.3">
      <c r="A109" s="130" t="s">
        <v>126</v>
      </c>
      <c r="D109" s="4" t="s">
        <v>4</v>
      </c>
      <c r="E109" s="10">
        <v>0</v>
      </c>
    </row>
    <row r="110" spans="1:18" x14ac:dyDescent="0.3">
      <c r="A110" s="105" t="s">
        <v>118</v>
      </c>
      <c r="C110" s="10"/>
      <c r="D110" t="s">
        <v>72</v>
      </c>
      <c r="E110" s="10">
        <v>15</v>
      </c>
      <c r="G110" s="61"/>
      <c r="J110" s="22" t="s">
        <v>30</v>
      </c>
      <c r="K110" s="11" t="s">
        <v>0</v>
      </c>
      <c r="L110" s="11" t="s">
        <v>1</v>
      </c>
      <c r="M110" s="11" t="s">
        <v>2</v>
      </c>
      <c r="N110" s="11" t="s">
        <v>28</v>
      </c>
      <c r="O110" s="11" t="s">
        <v>14</v>
      </c>
      <c r="P110" s="11" t="s">
        <v>15</v>
      </c>
      <c r="Q110" s="24" t="s">
        <v>29</v>
      </c>
      <c r="R110" s="40" t="s">
        <v>32</v>
      </c>
    </row>
    <row r="111" spans="1:18" x14ac:dyDescent="0.3">
      <c r="A111" s="105" t="s">
        <v>119</v>
      </c>
      <c r="B111" s="105"/>
      <c r="C111" s="10"/>
      <c r="D111" t="s">
        <v>74</v>
      </c>
      <c r="E111" s="10">
        <v>11</v>
      </c>
      <c r="G111" s="80" t="s">
        <v>123</v>
      </c>
      <c r="H111" s="11" t="s">
        <v>6</v>
      </c>
      <c r="I111" s="11" t="s">
        <v>30</v>
      </c>
      <c r="J111" s="131">
        <v>1</v>
      </c>
      <c r="K111" s="54">
        <f>K105-$M$105*K108</f>
        <v>-22</v>
      </c>
      <c r="L111" s="55">
        <f t="shared" ref="L111:Q111" si="21">L105-$M$105*L108</f>
        <v>27</v>
      </c>
      <c r="M111" s="76">
        <f t="shared" si="21"/>
        <v>0</v>
      </c>
      <c r="N111" s="54">
        <f t="shared" si="21"/>
        <v>0</v>
      </c>
      <c r="O111" s="54">
        <f t="shared" si="21"/>
        <v>0</v>
      </c>
      <c r="P111" s="54">
        <f t="shared" si="21"/>
        <v>-4</v>
      </c>
      <c r="Q111" s="54">
        <f t="shared" si="21"/>
        <v>-16</v>
      </c>
      <c r="R111" s="132" t="s">
        <v>5</v>
      </c>
    </row>
    <row r="112" spans="1:18" x14ac:dyDescent="0.3">
      <c r="A112" s="105" t="s">
        <v>120</v>
      </c>
      <c r="D112" t="s">
        <v>74</v>
      </c>
      <c r="E112" s="10">
        <v>4</v>
      </c>
      <c r="G112" s="80" t="s">
        <v>124</v>
      </c>
      <c r="H112" s="11" t="s">
        <v>7</v>
      </c>
      <c r="I112" s="96" t="s">
        <v>28</v>
      </c>
      <c r="J112" s="125">
        <v>0</v>
      </c>
      <c r="K112" s="28">
        <f>K106-$M$106*K108</f>
        <v>16</v>
      </c>
      <c r="L112" s="46">
        <f t="shared" ref="L112:Q112" si="22">L106-$M$106*L108</f>
        <v>-13</v>
      </c>
      <c r="M112" s="78">
        <f t="shared" si="22"/>
        <v>0</v>
      </c>
      <c r="N112" s="28">
        <f t="shared" si="22"/>
        <v>1</v>
      </c>
      <c r="O112" s="28">
        <f t="shared" si="22"/>
        <v>0</v>
      </c>
      <c r="P112" s="28">
        <f t="shared" si="22"/>
        <v>3</v>
      </c>
      <c r="Q112" s="28">
        <f t="shared" si="22"/>
        <v>27</v>
      </c>
      <c r="R112" s="133">
        <f>Q112/L112</f>
        <v>-2.0769230769230771</v>
      </c>
    </row>
    <row r="113" spans="1:18" ht="15.6" x14ac:dyDescent="0.3">
      <c r="A113" s="104" t="s">
        <v>121</v>
      </c>
      <c r="G113" s="80" t="s">
        <v>125</v>
      </c>
      <c r="H113" s="11" t="s">
        <v>8</v>
      </c>
      <c r="I113" s="96" t="s">
        <v>14</v>
      </c>
      <c r="J113" s="98">
        <v>0</v>
      </c>
      <c r="K113" s="30">
        <f>K107-$M$107*K108</f>
        <v>-4</v>
      </c>
      <c r="L113" s="30">
        <f t="shared" ref="L113:Q113" si="23">L107-$M$107*L108</f>
        <v>7</v>
      </c>
      <c r="M113" s="77">
        <f t="shared" si="23"/>
        <v>0</v>
      </c>
      <c r="N113" s="30">
        <f t="shared" si="23"/>
        <v>0</v>
      </c>
      <c r="O113" s="30">
        <f t="shared" si="23"/>
        <v>1</v>
      </c>
      <c r="P113" s="30">
        <f t="shared" si="23"/>
        <v>-1</v>
      </c>
      <c r="Q113" s="30">
        <f t="shared" si="23"/>
        <v>7</v>
      </c>
      <c r="R113" s="133">
        <f t="shared" ref="R113:R114" si="24">Q113/L113</f>
        <v>1</v>
      </c>
    </row>
    <row r="114" spans="1:18" x14ac:dyDescent="0.3">
      <c r="H114" s="11" t="s">
        <v>9</v>
      </c>
      <c r="I114" s="97" t="s">
        <v>2</v>
      </c>
      <c r="J114" s="125">
        <v>0</v>
      </c>
      <c r="K114" s="28">
        <v>5</v>
      </c>
      <c r="L114" s="46">
        <v>-6</v>
      </c>
      <c r="M114" s="78">
        <v>1</v>
      </c>
      <c r="N114" s="28">
        <v>0</v>
      </c>
      <c r="O114" s="28">
        <v>0</v>
      </c>
      <c r="P114" s="28">
        <v>1</v>
      </c>
      <c r="Q114" s="28">
        <v>4</v>
      </c>
      <c r="R114" s="133">
        <f t="shared" si="24"/>
        <v>-0.66666666666666663</v>
      </c>
    </row>
    <row r="115" spans="1:18" x14ac:dyDescent="0.3">
      <c r="A115" s="238" t="s">
        <v>246</v>
      </c>
      <c r="B115" s="238"/>
      <c r="C115" s="238"/>
      <c r="D115" s="238"/>
      <c r="E115" s="238"/>
      <c r="H115" s="136" t="s">
        <v>127</v>
      </c>
    </row>
    <row r="116" spans="1:18" x14ac:dyDescent="0.3">
      <c r="A116" s="238"/>
      <c r="B116" s="238"/>
      <c r="C116" s="238"/>
      <c r="D116" s="238"/>
      <c r="E116" s="238"/>
      <c r="G116" s="61"/>
      <c r="J116" s="22" t="s">
        <v>30</v>
      </c>
      <c r="K116" s="11" t="s">
        <v>0</v>
      </c>
      <c r="L116" s="11" t="s">
        <v>1</v>
      </c>
      <c r="M116" s="11" t="s">
        <v>2</v>
      </c>
      <c r="N116" s="11" t="s">
        <v>28</v>
      </c>
      <c r="O116" s="11" t="s">
        <v>14</v>
      </c>
      <c r="P116" s="11" t="s">
        <v>15</v>
      </c>
      <c r="Q116" s="24" t="s">
        <v>29</v>
      </c>
    </row>
    <row r="117" spans="1:18" x14ac:dyDescent="0.3">
      <c r="A117" s="238"/>
      <c r="B117" s="238"/>
      <c r="C117" s="238"/>
      <c r="D117" s="238"/>
      <c r="E117" s="238"/>
      <c r="H117" s="11" t="s">
        <v>6</v>
      </c>
      <c r="I117" s="11" t="s">
        <v>30</v>
      </c>
      <c r="J117" s="131">
        <v>1</v>
      </c>
      <c r="K117" s="54"/>
      <c r="L117" s="55"/>
      <c r="M117" s="54"/>
      <c r="N117" s="54"/>
      <c r="O117" s="54"/>
      <c r="P117" s="54"/>
      <c r="Q117" s="54"/>
    </row>
    <row r="118" spans="1:18" x14ac:dyDescent="0.3">
      <c r="A118" s="238"/>
      <c r="B118" s="238"/>
      <c r="C118" s="238"/>
      <c r="D118" s="238"/>
      <c r="E118" s="238"/>
      <c r="H118" s="11" t="s">
        <v>7</v>
      </c>
      <c r="I118" s="96" t="s">
        <v>28</v>
      </c>
      <c r="J118" s="125">
        <v>0</v>
      </c>
      <c r="K118" s="28"/>
      <c r="L118" s="46"/>
      <c r="M118" s="28"/>
      <c r="N118" s="28"/>
      <c r="O118" s="28"/>
      <c r="P118" s="28"/>
      <c r="Q118" s="28"/>
    </row>
    <row r="119" spans="1:18" x14ac:dyDescent="0.3">
      <c r="G119" s="137" t="s">
        <v>128</v>
      </c>
      <c r="H119" s="11" t="s">
        <v>8</v>
      </c>
      <c r="I119" s="97" t="s">
        <v>1</v>
      </c>
      <c r="J119" s="125">
        <v>0</v>
      </c>
      <c r="K119" s="140">
        <f>K113/7</f>
        <v>-0.5714285714285714</v>
      </c>
      <c r="L119" s="134">
        <f t="shared" ref="L119:Q119" si="25">L113/7</f>
        <v>1</v>
      </c>
      <c r="M119" s="134">
        <f t="shared" si="25"/>
        <v>0</v>
      </c>
      <c r="N119" s="134">
        <f t="shared" si="25"/>
        <v>0</v>
      </c>
      <c r="O119" s="140">
        <f t="shared" si="25"/>
        <v>0.14285714285714285</v>
      </c>
      <c r="P119" s="140">
        <f t="shared" si="25"/>
        <v>-0.14285714285714285</v>
      </c>
      <c r="Q119" s="134">
        <f t="shared" si="25"/>
        <v>1</v>
      </c>
    </row>
    <row r="120" spans="1:18" x14ac:dyDescent="0.3">
      <c r="H120" s="11" t="s">
        <v>9</v>
      </c>
      <c r="I120" s="97" t="s">
        <v>2</v>
      </c>
      <c r="J120" s="125">
        <v>0</v>
      </c>
      <c r="K120" s="28"/>
      <c r="L120" s="46"/>
      <c r="M120" s="28"/>
      <c r="N120" s="28"/>
      <c r="O120" s="28"/>
      <c r="P120" s="28"/>
      <c r="Q120" s="28"/>
    </row>
    <row r="121" spans="1:18" x14ac:dyDescent="0.3">
      <c r="A121" s="256" t="s">
        <v>263</v>
      </c>
      <c r="B121" s="256"/>
      <c r="C121" s="256"/>
      <c r="D121" s="256"/>
      <c r="E121" s="256"/>
      <c r="M121" s="6"/>
    </row>
    <row r="122" spans="1:18" x14ac:dyDescent="0.3">
      <c r="A122" s="256"/>
      <c r="B122" s="256"/>
      <c r="C122" s="256"/>
      <c r="D122" s="256"/>
      <c r="E122" s="256"/>
      <c r="J122" s="22" t="s">
        <v>30</v>
      </c>
      <c r="K122" s="11" t="s">
        <v>0</v>
      </c>
      <c r="L122" s="11" t="s">
        <v>1</v>
      </c>
      <c r="M122" s="11" t="s">
        <v>2</v>
      </c>
      <c r="N122" s="11" t="s">
        <v>28</v>
      </c>
      <c r="O122" s="11" t="s">
        <v>14</v>
      </c>
      <c r="P122" s="11" t="s">
        <v>15</v>
      </c>
      <c r="Q122" s="24" t="s">
        <v>29</v>
      </c>
    </row>
    <row r="123" spans="1:18" x14ac:dyDescent="0.3">
      <c r="A123" s="256"/>
      <c r="B123" s="256"/>
      <c r="C123" s="256"/>
      <c r="D123" s="256"/>
      <c r="E123" s="256"/>
      <c r="G123" s="80" t="s">
        <v>129</v>
      </c>
      <c r="H123" s="11" t="s">
        <v>6</v>
      </c>
      <c r="I123" s="11" t="s">
        <v>30</v>
      </c>
      <c r="J123" s="131">
        <v>1</v>
      </c>
      <c r="K123" s="138">
        <f>K111-$L$111*K119</f>
        <v>-6.571428571428573</v>
      </c>
      <c r="L123" s="76">
        <f t="shared" ref="L123:Q123" si="26">L111-$L$111*L119</f>
        <v>0</v>
      </c>
      <c r="M123" s="76">
        <f t="shared" si="26"/>
        <v>0</v>
      </c>
      <c r="N123" s="54">
        <f t="shared" si="26"/>
        <v>0</v>
      </c>
      <c r="O123" s="138">
        <f t="shared" si="26"/>
        <v>-3.8571428571428568</v>
      </c>
      <c r="P123" s="138">
        <f t="shared" si="26"/>
        <v>-0.14285714285714324</v>
      </c>
      <c r="Q123" s="54">
        <f t="shared" si="26"/>
        <v>-43</v>
      </c>
    </row>
    <row r="124" spans="1:18" x14ac:dyDescent="0.3">
      <c r="A124" s="256"/>
      <c r="B124" s="256"/>
      <c r="C124" s="256"/>
      <c r="D124" s="256"/>
      <c r="E124" s="256"/>
      <c r="G124" s="80" t="s">
        <v>130</v>
      </c>
      <c r="H124" s="11" t="s">
        <v>7</v>
      </c>
      <c r="I124" s="96" t="s">
        <v>28</v>
      </c>
      <c r="J124" s="125">
        <v>0</v>
      </c>
      <c r="K124" s="139">
        <f>K112-$L$112*K119</f>
        <v>8.571428571428573</v>
      </c>
      <c r="L124" s="78">
        <f t="shared" ref="L124:Q124" si="27">L112-$L$112*L119</f>
        <v>0</v>
      </c>
      <c r="M124" s="78">
        <f t="shared" si="27"/>
        <v>0</v>
      </c>
      <c r="N124" s="28">
        <f t="shared" si="27"/>
        <v>1</v>
      </c>
      <c r="O124" s="139">
        <f t="shared" si="27"/>
        <v>1.857142857142857</v>
      </c>
      <c r="P124" s="139">
        <f t="shared" si="27"/>
        <v>1.142857142857143</v>
      </c>
      <c r="Q124" s="28">
        <f t="shared" si="27"/>
        <v>40</v>
      </c>
    </row>
    <row r="125" spans="1:18" x14ac:dyDescent="0.3">
      <c r="A125" s="256"/>
      <c r="B125" s="256"/>
      <c r="C125" s="256"/>
      <c r="D125" s="256"/>
      <c r="E125" s="256"/>
      <c r="H125" s="11" t="s">
        <v>8</v>
      </c>
      <c r="I125" s="97" t="s">
        <v>1</v>
      </c>
      <c r="J125" s="125">
        <v>0</v>
      </c>
      <c r="K125" s="139">
        <v>-0.5714285714285714</v>
      </c>
      <c r="L125" s="78">
        <v>1</v>
      </c>
      <c r="M125" s="78">
        <v>0</v>
      </c>
      <c r="N125" s="28">
        <v>0</v>
      </c>
      <c r="O125" s="139">
        <v>0.14285714285714285</v>
      </c>
      <c r="P125" s="139">
        <v>-0.14285714285714285</v>
      </c>
      <c r="Q125" s="28">
        <v>1</v>
      </c>
    </row>
    <row r="126" spans="1:18" x14ac:dyDescent="0.3">
      <c r="G126" s="80" t="s">
        <v>131</v>
      </c>
      <c r="H126" s="11" t="s">
        <v>9</v>
      </c>
      <c r="I126" s="97" t="s">
        <v>2</v>
      </c>
      <c r="J126" s="125">
        <v>0</v>
      </c>
      <c r="K126" s="139">
        <f>K114-$L$114*K119</f>
        <v>1.5714285714285716</v>
      </c>
      <c r="L126" s="78">
        <f t="shared" ref="L126:Q126" si="28">L114-$L$114*L119</f>
        <v>0</v>
      </c>
      <c r="M126" s="78">
        <f t="shared" si="28"/>
        <v>1</v>
      </c>
      <c r="N126" s="28">
        <f t="shared" si="28"/>
        <v>0</v>
      </c>
      <c r="O126" s="139">
        <f t="shared" si="28"/>
        <v>0.8571428571428571</v>
      </c>
      <c r="P126" s="139">
        <f t="shared" si="28"/>
        <v>0.1428571428571429</v>
      </c>
      <c r="Q126" s="28">
        <f t="shared" si="28"/>
        <v>10</v>
      </c>
    </row>
    <row r="128" spans="1:18" ht="15" customHeight="1" x14ac:dyDescent="0.3">
      <c r="H128" s="236" t="s">
        <v>247</v>
      </c>
      <c r="I128" s="236"/>
      <c r="J128" s="236"/>
      <c r="K128" s="236"/>
      <c r="L128" s="236"/>
      <c r="M128" s="236"/>
      <c r="N128" s="236"/>
      <c r="O128" s="236"/>
      <c r="P128" s="236"/>
      <c r="Q128" s="236"/>
    </row>
    <row r="129" spans="1:17" x14ac:dyDescent="0.3">
      <c r="H129" s="236"/>
      <c r="I129" s="236"/>
      <c r="J129" s="236"/>
      <c r="K129" s="236"/>
      <c r="L129" s="236"/>
      <c r="M129" s="236"/>
      <c r="N129" s="236"/>
      <c r="O129" s="236"/>
      <c r="P129" s="236"/>
      <c r="Q129" s="236"/>
    </row>
    <row r="130" spans="1:17" x14ac:dyDescent="0.3">
      <c r="H130" s="236"/>
      <c r="I130" s="236"/>
      <c r="J130" s="236"/>
      <c r="K130" s="236"/>
      <c r="L130" s="236"/>
      <c r="M130" s="236"/>
      <c r="N130" s="236"/>
      <c r="O130" s="236"/>
      <c r="P130" s="236"/>
      <c r="Q130" s="236"/>
    </row>
    <row r="131" spans="1:17" x14ac:dyDescent="0.3">
      <c r="H131" s="212"/>
      <c r="I131" s="212"/>
      <c r="J131" s="212"/>
      <c r="K131" s="212"/>
      <c r="L131" s="212"/>
      <c r="M131" s="212"/>
      <c r="N131" s="212"/>
      <c r="O131" s="212"/>
      <c r="P131" s="212"/>
      <c r="Q131" s="212"/>
    </row>
    <row r="132" spans="1:17" x14ac:dyDescent="0.3">
      <c r="A132" s="41" t="s">
        <v>133</v>
      </c>
      <c r="H132" s="9" t="s">
        <v>62</v>
      </c>
    </row>
    <row r="134" spans="1:17" x14ac:dyDescent="0.3">
      <c r="A134" s="103" t="s">
        <v>66</v>
      </c>
      <c r="B134" s="65"/>
      <c r="C134" t="s">
        <v>143</v>
      </c>
      <c r="G134" s="61"/>
      <c r="J134" s="22" t="s">
        <v>30</v>
      </c>
      <c r="K134" s="11" t="s">
        <v>0</v>
      </c>
      <c r="L134" s="11" t="s">
        <v>172</v>
      </c>
      <c r="M134" s="11" t="s">
        <v>28</v>
      </c>
      <c r="N134" s="11" t="s">
        <v>14</v>
      </c>
      <c r="O134" s="11" t="s">
        <v>15</v>
      </c>
      <c r="P134" s="24" t="s">
        <v>29</v>
      </c>
      <c r="Q134" s="40" t="s">
        <v>32</v>
      </c>
    </row>
    <row r="135" spans="1:17" x14ac:dyDescent="0.3">
      <c r="A135" s="65"/>
      <c r="B135" s="64" t="s">
        <v>45</v>
      </c>
      <c r="G135" s="80" t="s">
        <v>111</v>
      </c>
      <c r="H135" s="11" t="s">
        <v>6</v>
      </c>
      <c r="I135" s="11" t="s">
        <v>30</v>
      </c>
      <c r="J135" s="131">
        <v>1</v>
      </c>
      <c r="K135" s="121">
        <v>-10</v>
      </c>
      <c r="L135" s="54">
        <v>30</v>
      </c>
      <c r="M135" s="54">
        <v>0</v>
      </c>
      <c r="N135" s="54">
        <v>0</v>
      </c>
      <c r="O135" s="54">
        <v>0</v>
      </c>
      <c r="P135" s="54">
        <v>0</v>
      </c>
      <c r="Q135" s="132" t="s">
        <v>5</v>
      </c>
    </row>
    <row r="136" spans="1:17" ht="15.6" x14ac:dyDescent="0.3">
      <c r="B136" s="104" t="s">
        <v>134</v>
      </c>
      <c r="C136" s="61"/>
      <c r="H136" s="11" t="s">
        <v>7</v>
      </c>
      <c r="I136" s="96" t="s">
        <v>28</v>
      </c>
      <c r="J136" s="125">
        <v>0</v>
      </c>
      <c r="K136" s="120">
        <v>1</v>
      </c>
      <c r="L136" s="28">
        <v>0</v>
      </c>
      <c r="M136" s="28">
        <v>1</v>
      </c>
      <c r="N136" s="28">
        <v>0</v>
      </c>
      <c r="O136" s="28">
        <v>0</v>
      </c>
      <c r="P136" s="28">
        <v>15</v>
      </c>
      <c r="Q136" s="133">
        <f>P136/K136</f>
        <v>15</v>
      </c>
    </row>
    <row r="137" spans="1:17" ht="15.6" x14ac:dyDescent="0.3">
      <c r="B137" s="104" t="s">
        <v>135</v>
      </c>
      <c r="C137" s="61"/>
      <c r="G137" s="80" t="s">
        <v>77</v>
      </c>
      <c r="H137" s="11" t="s">
        <v>8</v>
      </c>
      <c r="I137" s="96" t="s">
        <v>14</v>
      </c>
      <c r="J137" s="125">
        <v>0</v>
      </c>
      <c r="K137" s="120">
        <v>1</v>
      </c>
      <c r="L137" s="28">
        <v>1</v>
      </c>
      <c r="M137" s="28">
        <v>0</v>
      </c>
      <c r="N137" s="28">
        <v>1</v>
      </c>
      <c r="O137" s="28">
        <v>0</v>
      </c>
      <c r="P137" s="28">
        <v>20</v>
      </c>
      <c r="Q137" s="133">
        <f t="shared" ref="Q137:Q138" si="29">P137/K137</f>
        <v>20</v>
      </c>
    </row>
    <row r="138" spans="1:17" ht="15.6" x14ac:dyDescent="0.3">
      <c r="B138" s="104" t="s">
        <v>138</v>
      </c>
      <c r="C138" s="61"/>
      <c r="G138" s="80" t="s">
        <v>112</v>
      </c>
      <c r="H138" s="11" t="s">
        <v>9</v>
      </c>
      <c r="I138" s="96" t="s">
        <v>15</v>
      </c>
      <c r="J138" s="125">
        <v>0</v>
      </c>
      <c r="K138" s="134">
        <v>3</v>
      </c>
      <c r="L138" s="134">
        <v>1</v>
      </c>
      <c r="M138" s="134">
        <v>0</v>
      </c>
      <c r="N138" s="134">
        <v>0</v>
      </c>
      <c r="O138" s="134">
        <v>1</v>
      </c>
      <c r="P138" s="134">
        <v>30</v>
      </c>
      <c r="Q138" s="135">
        <f t="shared" si="29"/>
        <v>10</v>
      </c>
    </row>
    <row r="139" spans="1:17" ht="15.6" x14ac:dyDescent="0.3">
      <c r="B139" s="104" t="s">
        <v>136</v>
      </c>
      <c r="C139" s="61"/>
    </row>
    <row r="140" spans="1:17" x14ac:dyDescent="0.3">
      <c r="G140" s="61"/>
      <c r="J140" s="22" t="s">
        <v>30</v>
      </c>
      <c r="K140" s="11" t="s">
        <v>0</v>
      </c>
      <c r="L140" s="11" t="s">
        <v>172</v>
      </c>
      <c r="M140" s="11" t="s">
        <v>28</v>
      </c>
      <c r="N140" s="11" t="s">
        <v>14</v>
      </c>
      <c r="O140" s="11" t="s">
        <v>15</v>
      </c>
      <c r="P140" s="24" t="s">
        <v>29</v>
      </c>
      <c r="Q140" s="40"/>
    </row>
    <row r="141" spans="1:17" x14ac:dyDescent="0.3">
      <c r="A141" s="141" t="s">
        <v>137</v>
      </c>
      <c r="G141" s="80"/>
      <c r="H141" s="11" t="s">
        <v>6</v>
      </c>
      <c r="I141" s="11" t="s">
        <v>30</v>
      </c>
      <c r="J141" s="131">
        <v>1</v>
      </c>
      <c r="K141" s="121"/>
      <c r="L141" s="54"/>
      <c r="M141" s="54"/>
      <c r="N141" s="54"/>
      <c r="O141" s="54"/>
      <c r="P141" s="54"/>
      <c r="Q141" s="132"/>
    </row>
    <row r="142" spans="1:17" ht="15.6" x14ac:dyDescent="0.3">
      <c r="B142" s="104" t="s">
        <v>139</v>
      </c>
      <c r="F142" t="s">
        <v>13</v>
      </c>
      <c r="H142" s="11" t="s">
        <v>7</v>
      </c>
      <c r="I142" s="96" t="s">
        <v>28</v>
      </c>
      <c r="J142" s="125">
        <v>0</v>
      </c>
      <c r="K142" s="120"/>
      <c r="L142" s="28"/>
      <c r="M142" s="28"/>
      <c r="N142" s="28"/>
      <c r="O142" s="28"/>
      <c r="P142" s="28"/>
      <c r="Q142" s="133"/>
    </row>
    <row r="143" spans="1:17" x14ac:dyDescent="0.3">
      <c r="G143" s="80"/>
      <c r="H143" s="11" t="s">
        <v>8</v>
      </c>
      <c r="I143" s="96" t="s">
        <v>14</v>
      </c>
      <c r="J143" s="125">
        <v>0</v>
      </c>
      <c r="K143" s="120"/>
      <c r="L143" s="28"/>
      <c r="M143" s="28"/>
      <c r="N143" s="28"/>
      <c r="O143" s="28"/>
      <c r="P143" s="28"/>
      <c r="Q143" s="133"/>
    </row>
    <row r="144" spans="1:17" x14ac:dyDescent="0.3">
      <c r="A144" s="141" t="s">
        <v>140</v>
      </c>
      <c r="G144" s="80" t="s">
        <v>37</v>
      </c>
      <c r="H144" s="11" t="s">
        <v>9</v>
      </c>
      <c r="I144" s="97" t="s">
        <v>0</v>
      </c>
      <c r="J144" s="125">
        <v>0</v>
      </c>
      <c r="K144" s="134">
        <f>K138/3</f>
        <v>1</v>
      </c>
      <c r="L144" s="140">
        <f t="shared" ref="L144:P144" si="30">L138/3</f>
        <v>0.33333333333333331</v>
      </c>
      <c r="M144" s="134">
        <f t="shared" si="30"/>
        <v>0</v>
      </c>
      <c r="N144" s="134">
        <f t="shared" si="30"/>
        <v>0</v>
      </c>
      <c r="O144" s="140">
        <f t="shared" si="30"/>
        <v>0.33333333333333331</v>
      </c>
      <c r="P144" s="134">
        <f t="shared" si="30"/>
        <v>10</v>
      </c>
      <c r="Q144" s="135"/>
    </row>
    <row r="145" spans="1:17" x14ac:dyDescent="0.3">
      <c r="C145" t="s">
        <v>141</v>
      </c>
    </row>
    <row r="146" spans="1:17" x14ac:dyDescent="0.3">
      <c r="G146" s="61"/>
      <c r="J146" s="22" t="s">
        <v>30</v>
      </c>
      <c r="K146" s="11" t="s">
        <v>0</v>
      </c>
      <c r="L146" s="11" t="s">
        <v>172</v>
      </c>
      <c r="M146" s="11" t="s">
        <v>28</v>
      </c>
      <c r="N146" s="11" t="s">
        <v>14</v>
      </c>
      <c r="O146" s="11" t="s">
        <v>15</v>
      </c>
      <c r="P146" s="24" t="s">
        <v>29</v>
      </c>
      <c r="Q146" s="40"/>
    </row>
    <row r="147" spans="1:17" x14ac:dyDescent="0.3">
      <c r="A147" s="12" t="s">
        <v>142</v>
      </c>
      <c r="G147" s="80" t="s">
        <v>152</v>
      </c>
      <c r="H147" s="11" t="s">
        <v>6</v>
      </c>
      <c r="I147" s="11" t="s">
        <v>30</v>
      </c>
      <c r="J147" s="131">
        <v>1</v>
      </c>
      <c r="K147" s="142">
        <f>K135-$K$135*K144</f>
        <v>0</v>
      </c>
      <c r="L147" s="138">
        <f t="shared" ref="L147:P147" si="31">L135-$K$135*L144</f>
        <v>33.333333333333336</v>
      </c>
      <c r="M147" s="54">
        <f t="shared" si="31"/>
        <v>0</v>
      </c>
      <c r="N147" s="54">
        <f t="shared" si="31"/>
        <v>0</v>
      </c>
      <c r="O147" s="138">
        <f t="shared" si="31"/>
        <v>3.333333333333333</v>
      </c>
      <c r="P147" s="54">
        <f t="shared" si="31"/>
        <v>100</v>
      </c>
      <c r="Q147" s="132"/>
    </row>
    <row r="148" spans="1:17" x14ac:dyDescent="0.3">
      <c r="G148" s="80" t="s">
        <v>153</v>
      </c>
      <c r="H148" s="11" t="s">
        <v>7</v>
      </c>
      <c r="I148" s="96" t="s">
        <v>28</v>
      </c>
      <c r="J148" s="125">
        <v>0</v>
      </c>
      <c r="K148" s="143">
        <f>K136-$K$136*K144</f>
        <v>0</v>
      </c>
      <c r="L148" s="139">
        <f t="shared" ref="L148:P148" si="32">L136-$K$136*L144</f>
        <v>-0.33333333333333331</v>
      </c>
      <c r="M148" s="28">
        <f t="shared" si="32"/>
        <v>1</v>
      </c>
      <c r="N148" s="28">
        <f t="shared" si="32"/>
        <v>0</v>
      </c>
      <c r="O148" s="139">
        <f t="shared" si="32"/>
        <v>-0.33333333333333331</v>
      </c>
      <c r="P148" s="28">
        <f t="shared" si="32"/>
        <v>5</v>
      </c>
      <c r="Q148" s="133"/>
    </row>
    <row r="149" spans="1:17" x14ac:dyDescent="0.3">
      <c r="A149" s="103" t="s">
        <v>66</v>
      </c>
      <c r="B149" s="61"/>
      <c r="C149" s="61" t="s">
        <v>144</v>
      </c>
      <c r="D149" s="61"/>
      <c r="E149" s="61"/>
      <c r="G149" s="80" t="s">
        <v>125</v>
      </c>
      <c r="H149" s="11" t="s">
        <v>8</v>
      </c>
      <c r="I149" s="96" t="s">
        <v>14</v>
      </c>
      <c r="J149" s="125">
        <v>0</v>
      </c>
      <c r="K149" s="143">
        <f>K137-$K$137*K144</f>
        <v>0</v>
      </c>
      <c r="L149" s="139">
        <f t="shared" ref="L149:P149" si="33">L137-$K$137*L144</f>
        <v>0.66666666666666674</v>
      </c>
      <c r="M149" s="28">
        <f t="shared" si="33"/>
        <v>0</v>
      </c>
      <c r="N149" s="28">
        <f t="shared" si="33"/>
        <v>1</v>
      </c>
      <c r="O149" s="139">
        <f t="shared" si="33"/>
        <v>-0.33333333333333331</v>
      </c>
      <c r="P149" s="28">
        <f t="shared" si="33"/>
        <v>10</v>
      </c>
      <c r="Q149" s="133"/>
    </row>
    <row r="150" spans="1:17" x14ac:dyDescent="0.3">
      <c r="A150" s="61"/>
      <c r="B150" s="64" t="s">
        <v>45</v>
      </c>
      <c r="C150" s="61"/>
      <c r="D150" s="61"/>
      <c r="E150" s="61"/>
      <c r="G150" s="80"/>
      <c r="H150" s="11" t="s">
        <v>9</v>
      </c>
      <c r="I150" s="97" t="s">
        <v>0</v>
      </c>
      <c r="J150" s="125">
        <v>0</v>
      </c>
      <c r="K150" s="144">
        <v>1</v>
      </c>
      <c r="L150" s="140">
        <v>0.33333333333333331</v>
      </c>
      <c r="M150" s="134">
        <v>0</v>
      </c>
      <c r="N150" s="134">
        <v>0</v>
      </c>
      <c r="O150" s="140">
        <v>0.33333333333333331</v>
      </c>
      <c r="P150" s="134">
        <v>10</v>
      </c>
      <c r="Q150" s="135"/>
    </row>
    <row r="151" spans="1:17" ht="15.6" x14ac:dyDescent="0.3">
      <c r="A151" s="61"/>
      <c r="B151" s="104" t="s">
        <v>134</v>
      </c>
      <c r="C151" s="61"/>
      <c r="D151" s="61"/>
      <c r="E151" s="61"/>
    </row>
    <row r="152" spans="1:17" ht="15.6" x14ac:dyDescent="0.3">
      <c r="A152" s="61"/>
      <c r="B152" s="104" t="s">
        <v>145</v>
      </c>
      <c r="C152" s="61"/>
      <c r="D152" s="61"/>
      <c r="E152" s="61"/>
      <c r="H152" s="236" t="s">
        <v>187</v>
      </c>
      <c r="I152" s="236"/>
      <c r="J152" s="236"/>
      <c r="K152" s="236"/>
      <c r="L152" s="236"/>
      <c r="M152" s="236"/>
      <c r="N152" s="236"/>
      <c r="O152" s="236"/>
      <c r="P152" s="236"/>
      <c r="Q152" s="236"/>
    </row>
    <row r="153" spans="1:17" ht="15.6" x14ac:dyDescent="0.3">
      <c r="A153" s="61"/>
      <c r="B153" s="104" t="s">
        <v>146</v>
      </c>
      <c r="C153" s="61"/>
      <c r="D153" s="61"/>
      <c r="E153" s="61"/>
      <c r="H153" s="236"/>
      <c r="I153" s="236"/>
      <c r="J153" s="236"/>
      <c r="K153" s="236"/>
      <c r="L153" s="236"/>
      <c r="M153" s="236"/>
      <c r="N153" s="236"/>
      <c r="O153" s="236"/>
      <c r="P153" s="236"/>
      <c r="Q153" s="236"/>
    </row>
    <row r="154" spans="1:17" ht="15.6" x14ac:dyDescent="0.3">
      <c r="A154" s="61"/>
      <c r="B154" s="104" t="s">
        <v>147</v>
      </c>
      <c r="C154" s="61"/>
      <c r="D154" s="61"/>
      <c r="E154" s="61"/>
      <c r="H154" s="236"/>
      <c r="I154" s="236"/>
      <c r="J154" s="236"/>
      <c r="K154" s="236"/>
      <c r="L154" s="236"/>
      <c r="M154" s="236"/>
      <c r="N154" s="236"/>
      <c r="O154" s="236"/>
      <c r="P154" s="236"/>
      <c r="Q154" s="236"/>
    </row>
    <row r="155" spans="1:17" x14ac:dyDescent="0.3">
      <c r="H155" s="145" t="s">
        <v>154</v>
      </c>
    </row>
    <row r="156" spans="1:17" x14ac:dyDescent="0.3">
      <c r="A156" s="12" t="s">
        <v>155</v>
      </c>
    </row>
    <row r="157" spans="1:17" x14ac:dyDescent="0.3">
      <c r="B157" t="s">
        <v>150</v>
      </c>
    </row>
    <row r="158" spans="1:17" ht="15.6" x14ac:dyDescent="0.3">
      <c r="B158" s="104" t="s">
        <v>148</v>
      </c>
      <c r="C158" s="61"/>
      <c r="D158" t="s">
        <v>72</v>
      </c>
      <c r="E158" s="10">
        <v>15</v>
      </c>
    </row>
    <row r="159" spans="1:17" ht="15.6" x14ac:dyDescent="0.3">
      <c r="B159" s="104" t="s">
        <v>149</v>
      </c>
      <c r="C159" s="61"/>
      <c r="D159" t="s">
        <v>72</v>
      </c>
      <c r="E159" s="10">
        <v>20</v>
      </c>
    </row>
    <row r="160" spans="1:17" ht="15.6" x14ac:dyDescent="0.3">
      <c r="B160" s="104" t="s">
        <v>161</v>
      </c>
      <c r="C160" s="61"/>
      <c r="D160" t="s">
        <v>74</v>
      </c>
      <c r="E160" s="10">
        <v>30</v>
      </c>
    </row>
    <row r="161" spans="1:18" ht="15.6" x14ac:dyDescent="0.3">
      <c r="B161" s="104" t="s">
        <v>151</v>
      </c>
    </row>
    <row r="162" spans="1:18" x14ac:dyDescent="0.3">
      <c r="B162" s="104"/>
    </row>
    <row r="163" spans="1:18" x14ac:dyDescent="0.3">
      <c r="B163" s="104"/>
    </row>
    <row r="164" spans="1:18" x14ac:dyDescent="0.3">
      <c r="A164" s="41" t="s">
        <v>156</v>
      </c>
      <c r="G164" s="9" t="s">
        <v>62</v>
      </c>
    </row>
    <row r="165" spans="1:18" x14ac:dyDescent="0.3">
      <c r="G165" s="136" t="s">
        <v>176</v>
      </c>
    </row>
    <row r="166" spans="1:18" ht="16.2" x14ac:dyDescent="0.3">
      <c r="A166" s="103" t="s">
        <v>66</v>
      </c>
      <c r="B166" s="65"/>
      <c r="C166" t="s">
        <v>157</v>
      </c>
      <c r="I166" s="22" t="s">
        <v>30</v>
      </c>
      <c r="J166" s="11" t="s">
        <v>0</v>
      </c>
      <c r="K166" s="11" t="s">
        <v>172</v>
      </c>
      <c r="L166" s="11" t="s">
        <v>173</v>
      </c>
      <c r="M166" s="11" t="s">
        <v>174</v>
      </c>
      <c r="N166" s="11" t="s">
        <v>28</v>
      </c>
      <c r="O166" s="11" t="s">
        <v>14</v>
      </c>
      <c r="P166" s="11" t="s">
        <v>15</v>
      </c>
      <c r="Q166" s="24" t="s">
        <v>29</v>
      </c>
      <c r="R166" s="40" t="s">
        <v>32</v>
      </c>
    </row>
    <row r="167" spans="1:18" x14ac:dyDescent="0.3">
      <c r="A167" s="65"/>
      <c r="B167" s="64" t="s">
        <v>45</v>
      </c>
      <c r="G167" s="11" t="s">
        <v>6</v>
      </c>
      <c r="H167" s="24" t="s">
        <v>30</v>
      </c>
      <c r="I167" s="131">
        <v>1</v>
      </c>
      <c r="J167" s="1">
        <v>0</v>
      </c>
      <c r="K167" s="55">
        <v>-1</v>
      </c>
      <c r="L167" s="95">
        <v>0</v>
      </c>
      <c r="M167" s="23">
        <v>0</v>
      </c>
      <c r="N167" s="95">
        <v>0</v>
      </c>
      <c r="O167" s="149">
        <v>0</v>
      </c>
      <c r="P167" s="149">
        <v>0</v>
      </c>
      <c r="Q167" s="54">
        <v>0</v>
      </c>
      <c r="R167" s="132" t="s">
        <v>5</v>
      </c>
    </row>
    <row r="168" spans="1:18" ht="15.6" x14ac:dyDescent="0.3">
      <c r="B168" s="104" t="s">
        <v>158</v>
      </c>
      <c r="C168" s="61"/>
      <c r="G168" s="11" t="s">
        <v>7</v>
      </c>
      <c r="H168" s="126" t="s">
        <v>28</v>
      </c>
      <c r="I168" s="125">
        <v>0</v>
      </c>
      <c r="J168" s="147">
        <v>1</v>
      </c>
      <c r="K168" s="55">
        <v>-1</v>
      </c>
      <c r="L168" s="28">
        <v>1</v>
      </c>
      <c r="M168" s="146" t="s">
        <v>175</v>
      </c>
      <c r="N168" s="28">
        <v>1</v>
      </c>
      <c r="O168" s="148">
        <v>0</v>
      </c>
      <c r="P168" s="148">
        <v>0</v>
      </c>
      <c r="Q168" s="28">
        <v>100</v>
      </c>
      <c r="R168" s="133">
        <f>Q168/K168</f>
        <v>-100</v>
      </c>
    </row>
    <row r="169" spans="1:18" ht="15.6" x14ac:dyDescent="0.3">
      <c r="B169" s="104" t="s">
        <v>249</v>
      </c>
      <c r="C169" s="61"/>
      <c r="G169" s="11" t="s">
        <v>8</v>
      </c>
      <c r="H169" s="126" t="s">
        <v>14</v>
      </c>
      <c r="I169" s="125">
        <v>0</v>
      </c>
      <c r="J169" s="151">
        <v>1</v>
      </c>
      <c r="K169" s="152">
        <v>5</v>
      </c>
      <c r="L169" s="134">
        <v>0</v>
      </c>
      <c r="M169" s="153">
        <v>0</v>
      </c>
      <c r="N169" s="134">
        <v>0</v>
      </c>
      <c r="O169" s="151">
        <v>1</v>
      </c>
      <c r="P169" s="151">
        <v>0</v>
      </c>
      <c r="Q169" s="134">
        <v>40</v>
      </c>
      <c r="R169" s="135">
        <f t="shared" ref="R169" si="34">Q169/K169</f>
        <v>8</v>
      </c>
    </row>
    <row r="170" spans="1:18" ht="15.6" x14ac:dyDescent="0.3">
      <c r="B170" s="104" t="s">
        <v>159</v>
      </c>
      <c r="C170" s="61"/>
      <c r="G170" s="11" t="s">
        <v>9</v>
      </c>
      <c r="H170" s="126" t="s">
        <v>15</v>
      </c>
      <c r="I170" s="125">
        <v>0</v>
      </c>
      <c r="J170" s="148">
        <v>0</v>
      </c>
      <c r="K170" s="55">
        <v>0</v>
      </c>
      <c r="L170" s="150" t="s">
        <v>175</v>
      </c>
      <c r="M170" s="23">
        <v>1</v>
      </c>
      <c r="N170" s="28">
        <v>0</v>
      </c>
      <c r="O170" s="148">
        <v>0</v>
      </c>
      <c r="P170" s="148">
        <v>1</v>
      </c>
      <c r="Q170" s="28">
        <v>10</v>
      </c>
      <c r="R170" s="132" t="s">
        <v>5</v>
      </c>
    </row>
    <row r="171" spans="1:18" ht="15.6" x14ac:dyDescent="0.3">
      <c r="B171" s="104" t="s">
        <v>160</v>
      </c>
      <c r="C171" s="61"/>
      <c r="I171" s="6"/>
      <c r="J171" s="6"/>
      <c r="K171" s="6"/>
      <c r="L171" s="6"/>
      <c r="M171" s="6"/>
      <c r="N171" s="6"/>
      <c r="O171" s="6"/>
      <c r="P171" s="6"/>
    </row>
    <row r="172" spans="1:18" x14ac:dyDescent="0.3">
      <c r="I172" s="22" t="s">
        <v>30</v>
      </c>
      <c r="J172" s="11" t="s">
        <v>0</v>
      </c>
      <c r="K172" s="11" t="s">
        <v>172</v>
      </c>
      <c r="L172" s="11" t="s">
        <v>177</v>
      </c>
      <c r="M172" s="11" t="s">
        <v>178</v>
      </c>
      <c r="N172" s="11" t="s">
        <v>28</v>
      </c>
      <c r="O172" s="11" t="s">
        <v>14</v>
      </c>
      <c r="P172" s="11" t="s">
        <v>15</v>
      </c>
      <c r="Q172" s="24" t="s">
        <v>29</v>
      </c>
      <c r="R172" s="40"/>
    </row>
    <row r="173" spans="1:18" x14ac:dyDescent="0.3">
      <c r="A173" s="141" t="s">
        <v>137</v>
      </c>
      <c r="G173" s="11" t="s">
        <v>6</v>
      </c>
      <c r="H173" s="24" t="s">
        <v>30</v>
      </c>
      <c r="I173" s="131">
        <v>1</v>
      </c>
      <c r="J173" s="1"/>
      <c r="K173" s="55"/>
      <c r="L173" s="95"/>
      <c r="M173" s="23"/>
      <c r="N173" s="95"/>
      <c r="O173" s="149"/>
      <c r="P173" s="149"/>
      <c r="Q173" s="54"/>
      <c r="R173" s="132"/>
    </row>
    <row r="174" spans="1:18" ht="15.6" x14ac:dyDescent="0.3">
      <c r="B174" s="104" t="s">
        <v>162</v>
      </c>
      <c r="G174" s="11" t="s">
        <v>7</v>
      </c>
      <c r="H174" s="126" t="s">
        <v>28</v>
      </c>
      <c r="I174" s="125">
        <v>0</v>
      </c>
      <c r="J174" s="147"/>
      <c r="K174" s="55"/>
      <c r="L174" s="28"/>
      <c r="M174" s="146"/>
      <c r="N174" s="28"/>
      <c r="O174" s="148"/>
      <c r="P174" s="148"/>
      <c r="Q174" s="28"/>
      <c r="R174" s="133"/>
    </row>
    <row r="175" spans="1:18" x14ac:dyDescent="0.3">
      <c r="F175" s="137" t="s">
        <v>179</v>
      </c>
      <c r="G175" s="11" t="s">
        <v>8</v>
      </c>
      <c r="H175" s="126" t="s">
        <v>14</v>
      </c>
      <c r="I175" s="125">
        <v>0</v>
      </c>
      <c r="J175" s="140">
        <f>J169/5</f>
        <v>0.2</v>
      </c>
      <c r="K175" s="151">
        <f t="shared" ref="K175:Q175" si="35">K169/5</f>
        <v>1</v>
      </c>
      <c r="L175" s="151">
        <f t="shared" si="35"/>
        <v>0</v>
      </c>
      <c r="M175" s="151">
        <f t="shared" si="35"/>
        <v>0</v>
      </c>
      <c r="N175" s="151">
        <f t="shared" si="35"/>
        <v>0</v>
      </c>
      <c r="O175" s="140">
        <f t="shared" si="35"/>
        <v>0.2</v>
      </c>
      <c r="P175" s="151">
        <f t="shared" si="35"/>
        <v>0</v>
      </c>
      <c r="Q175" s="151">
        <f t="shared" si="35"/>
        <v>8</v>
      </c>
      <c r="R175" s="135">
        <v>8</v>
      </c>
    </row>
    <row r="176" spans="1:18" x14ac:dyDescent="0.3">
      <c r="A176" s="141" t="s">
        <v>140</v>
      </c>
      <c r="G176" s="11" t="s">
        <v>9</v>
      </c>
      <c r="H176" s="126" t="s">
        <v>15</v>
      </c>
      <c r="I176" s="125">
        <v>0</v>
      </c>
      <c r="J176" s="148"/>
      <c r="K176" s="55"/>
      <c r="L176" s="150"/>
      <c r="M176" s="23"/>
      <c r="N176" s="28"/>
      <c r="O176" s="148"/>
      <c r="P176" s="148"/>
      <c r="Q176" s="28"/>
      <c r="R176" s="132"/>
    </row>
    <row r="177" spans="1:17" x14ac:dyDescent="0.3">
      <c r="C177" t="s">
        <v>141</v>
      </c>
    </row>
    <row r="178" spans="1:17" x14ac:dyDescent="0.3">
      <c r="I178" s="22" t="s">
        <v>30</v>
      </c>
      <c r="J178" s="11" t="s">
        <v>0</v>
      </c>
      <c r="K178" s="11" t="s">
        <v>172</v>
      </c>
      <c r="L178" s="11" t="s">
        <v>177</v>
      </c>
      <c r="M178" s="11" t="s">
        <v>178</v>
      </c>
      <c r="N178" s="11" t="s">
        <v>28</v>
      </c>
      <c r="O178" s="11" t="s">
        <v>14</v>
      </c>
      <c r="P178" s="11" t="s">
        <v>15</v>
      </c>
      <c r="Q178" s="24" t="s">
        <v>29</v>
      </c>
    </row>
    <row r="179" spans="1:17" x14ac:dyDescent="0.3">
      <c r="A179" s="141" t="s">
        <v>163</v>
      </c>
      <c r="F179" s="154" t="s">
        <v>180</v>
      </c>
      <c r="G179" s="11" t="s">
        <v>6</v>
      </c>
      <c r="H179" s="24" t="s">
        <v>30</v>
      </c>
      <c r="I179" s="131">
        <v>1</v>
      </c>
      <c r="J179" s="19">
        <f>J167-$K$167*J175</f>
        <v>0.2</v>
      </c>
      <c r="K179" s="19">
        <f t="shared" ref="K179:Q179" si="36">K167-$K$167*K175</f>
        <v>0</v>
      </c>
      <c r="L179" s="19">
        <f t="shared" si="36"/>
        <v>0</v>
      </c>
      <c r="M179" s="19">
        <f t="shared" si="36"/>
        <v>0</v>
      </c>
      <c r="N179" s="19">
        <f t="shared" si="36"/>
        <v>0</v>
      </c>
      <c r="O179" s="19">
        <f t="shared" si="36"/>
        <v>0.2</v>
      </c>
      <c r="P179" s="19">
        <f t="shared" si="36"/>
        <v>0</v>
      </c>
      <c r="Q179" s="19">
        <f t="shared" si="36"/>
        <v>8</v>
      </c>
    </row>
    <row r="180" spans="1:17" ht="16.2" x14ac:dyDescent="0.3">
      <c r="C180" t="s">
        <v>164</v>
      </c>
      <c r="F180" s="154" t="s">
        <v>181</v>
      </c>
      <c r="G180" s="11" t="s">
        <v>7</v>
      </c>
      <c r="H180" s="126" t="s">
        <v>28</v>
      </c>
      <c r="I180" s="125">
        <v>0</v>
      </c>
      <c r="J180" s="19">
        <f>J168-$K$168*J175</f>
        <v>1.2</v>
      </c>
      <c r="K180" s="19">
        <f t="shared" ref="K180:Q180" si="37">K168-$K$168*K175</f>
        <v>0</v>
      </c>
      <c r="L180" s="19">
        <f t="shared" si="37"/>
        <v>1</v>
      </c>
      <c r="M180" s="19">
        <f t="shared" si="37"/>
        <v>-1</v>
      </c>
      <c r="N180" s="19">
        <f t="shared" si="37"/>
        <v>1</v>
      </c>
      <c r="O180" s="19">
        <f t="shared" si="37"/>
        <v>0.2</v>
      </c>
      <c r="P180" s="19">
        <f t="shared" si="37"/>
        <v>0</v>
      </c>
      <c r="Q180" s="19">
        <f t="shared" si="37"/>
        <v>108</v>
      </c>
    </row>
    <row r="181" spans="1:17" x14ac:dyDescent="0.3">
      <c r="G181" s="11" t="s">
        <v>8</v>
      </c>
      <c r="H181" s="11" t="s">
        <v>172</v>
      </c>
      <c r="I181" s="125">
        <v>0</v>
      </c>
      <c r="J181" s="140">
        <v>0.2</v>
      </c>
      <c r="K181" s="151">
        <v>1</v>
      </c>
      <c r="L181" s="151">
        <v>0</v>
      </c>
      <c r="M181" s="151">
        <v>0</v>
      </c>
      <c r="N181" s="151">
        <v>0</v>
      </c>
      <c r="O181" s="140">
        <v>0.2</v>
      </c>
      <c r="P181" s="151">
        <v>0</v>
      </c>
      <c r="Q181" s="151">
        <v>8</v>
      </c>
    </row>
    <row r="182" spans="1:17" x14ac:dyDescent="0.3">
      <c r="A182" s="12" t="s">
        <v>155</v>
      </c>
      <c r="F182" s="154"/>
      <c r="G182" s="11" t="s">
        <v>9</v>
      </c>
      <c r="H182" s="126" t="s">
        <v>15</v>
      </c>
      <c r="I182" s="125">
        <v>0</v>
      </c>
      <c r="J182" s="148">
        <f>J170</f>
        <v>0</v>
      </c>
      <c r="K182" s="148">
        <f t="shared" ref="K182:Q182" si="38">K170</f>
        <v>0</v>
      </c>
      <c r="L182" s="148" t="str">
        <f t="shared" si="38"/>
        <v>-1</v>
      </c>
      <c r="M182" s="148">
        <f t="shared" si="38"/>
        <v>1</v>
      </c>
      <c r="N182" s="148">
        <f t="shared" si="38"/>
        <v>0</v>
      </c>
      <c r="O182" s="148">
        <f t="shared" si="38"/>
        <v>0</v>
      </c>
      <c r="P182" s="148">
        <f t="shared" si="38"/>
        <v>1</v>
      </c>
      <c r="Q182" s="148">
        <f t="shared" si="38"/>
        <v>10</v>
      </c>
    </row>
    <row r="183" spans="1:17" x14ac:dyDescent="0.3">
      <c r="A183" t="s">
        <v>165</v>
      </c>
      <c r="B183" s="4" t="s">
        <v>166</v>
      </c>
      <c r="C183" t="s">
        <v>167</v>
      </c>
    </row>
    <row r="184" spans="1:17" ht="17.25" customHeight="1" x14ac:dyDescent="0.3">
      <c r="A184" t="s">
        <v>168</v>
      </c>
      <c r="D184" s="4" t="s">
        <v>4</v>
      </c>
      <c r="E184" s="10">
        <v>100</v>
      </c>
      <c r="G184" s="236" t="s">
        <v>182</v>
      </c>
      <c r="H184" s="236"/>
      <c r="I184" s="236"/>
      <c r="J184" s="236"/>
      <c r="K184" s="236"/>
      <c r="L184" s="236"/>
      <c r="M184" s="236"/>
      <c r="N184" s="236"/>
      <c r="O184" s="236"/>
      <c r="P184" s="236"/>
      <c r="Q184" s="236"/>
    </row>
    <row r="185" spans="1:17" x14ac:dyDescent="0.3">
      <c r="A185" t="s">
        <v>169</v>
      </c>
      <c r="D185" s="4" t="s">
        <v>4</v>
      </c>
      <c r="E185" s="10">
        <v>40</v>
      </c>
      <c r="H185" s="145" t="s">
        <v>183</v>
      </c>
      <c r="I185" s="155"/>
      <c r="J185" s="155"/>
      <c r="K185" s="155"/>
      <c r="L185" s="155"/>
      <c r="M185" s="155"/>
      <c r="N185" s="155"/>
      <c r="O185" s="155"/>
      <c r="P185" s="155"/>
    </row>
    <row r="186" spans="1:17" ht="16.2" x14ac:dyDescent="0.3">
      <c r="A186" t="s">
        <v>170</v>
      </c>
      <c r="D186" s="4" t="s">
        <v>4</v>
      </c>
      <c r="E186" s="10">
        <v>10</v>
      </c>
      <c r="G186" s="145" t="s">
        <v>184</v>
      </c>
      <c r="H186" s="145"/>
      <c r="I186" s="155"/>
      <c r="J186" s="155"/>
      <c r="K186" s="155"/>
      <c r="L186" s="155"/>
      <c r="M186" s="155"/>
      <c r="N186" s="155"/>
      <c r="O186" s="155"/>
      <c r="P186" s="155"/>
    </row>
    <row r="187" spans="1:17" ht="16.2" x14ac:dyDescent="0.3">
      <c r="A187" t="s">
        <v>171</v>
      </c>
      <c r="G187" s="145"/>
      <c r="H187" s="145" t="s">
        <v>185</v>
      </c>
    </row>
    <row r="189" spans="1:17" x14ac:dyDescent="0.3">
      <c r="G189" s="237" t="s">
        <v>186</v>
      </c>
      <c r="H189" s="237"/>
      <c r="I189" s="237"/>
      <c r="J189" s="237"/>
      <c r="K189" s="237"/>
      <c r="L189" s="237"/>
      <c r="M189" s="237"/>
      <c r="N189" s="237"/>
      <c r="O189" s="237"/>
      <c r="P189" s="237"/>
      <c r="Q189" s="237"/>
    </row>
    <row r="190" spans="1:17" x14ac:dyDescent="0.3">
      <c r="G190" s="237"/>
      <c r="H190" s="237"/>
      <c r="I190" s="237"/>
      <c r="J190" s="237"/>
      <c r="K190" s="237"/>
      <c r="L190" s="237"/>
      <c r="M190" s="237"/>
      <c r="N190" s="237"/>
      <c r="O190" s="237"/>
      <c r="P190" s="237"/>
      <c r="Q190" s="237"/>
    </row>
    <row r="196" spans="1:18" x14ac:dyDescent="0.3">
      <c r="A196" s="41" t="s">
        <v>188</v>
      </c>
      <c r="G196" s="9" t="s">
        <v>62</v>
      </c>
    </row>
    <row r="198" spans="1:18" ht="15" customHeight="1" x14ac:dyDescent="0.3">
      <c r="A198" s="103" t="s">
        <v>66</v>
      </c>
      <c r="B198" s="65"/>
      <c r="C198" t="s">
        <v>189</v>
      </c>
      <c r="H198" s="235" t="s">
        <v>248</v>
      </c>
      <c r="I198" s="235"/>
      <c r="J198" s="235"/>
      <c r="K198" s="235"/>
      <c r="L198" s="235"/>
      <c r="M198" s="235"/>
      <c r="N198" s="235"/>
      <c r="O198" s="235"/>
      <c r="P198" s="235"/>
      <c r="Q198" s="235"/>
    </row>
    <row r="199" spans="1:18" x14ac:dyDescent="0.3">
      <c r="A199" s="65"/>
      <c r="B199" s="64" t="s">
        <v>45</v>
      </c>
      <c r="H199" s="235"/>
      <c r="I199" s="235"/>
      <c r="J199" s="235"/>
      <c r="K199" s="235"/>
      <c r="L199" s="235"/>
      <c r="M199" s="235"/>
      <c r="N199" s="235"/>
      <c r="O199" s="235"/>
      <c r="P199" s="235"/>
      <c r="Q199" s="235"/>
    </row>
    <row r="200" spans="1:18" ht="15" thickBot="1" x14ac:dyDescent="0.35">
      <c r="B200" s="104" t="s">
        <v>190</v>
      </c>
      <c r="C200" s="61"/>
      <c r="H200" s="235"/>
      <c r="I200" s="235"/>
      <c r="J200" s="235"/>
      <c r="K200" s="235"/>
      <c r="L200" s="235"/>
      <c r="M200" s="235"/>
      <c r="N200" s="235"/>
      <c r="O200" s="235"/>
      <c r="P200" s="235"/>
      <c r="Q200" s="235"/>
    </row>
    <row r="201" spans="1:18" ht="15" thickBot="1" x14ac:dyDescent="0.35">
      <c r="B201" s="104" t="s">
        <v>191</v>
      </c>
      <c r="C201" s="61"/>
      <c r="I201" s="160"/>
      <c r="J201" s="189" t="s">
        <v>30</v>
      </c>
      <c r="K201" s="187" t="s">
        <v>0</v>
      </c>
      <c r="L201" s="187" t="s">
        <v>1</v>
      </c>
      <c r="M201" s="187" t="s">
        <v>28</v>
      </c>
      <c r="N201" s="187" t="s">
        <v>14</v>
      </c>
      <c r="O201" s="187" t="s">
        <v>205</v>
      </c>
      <c r="P201" s="187" t="s">
        <v>206</v>
      </c>
      <c r="Q201" s="190" t="s">
        <v>29</v>
      </c>
      <c r="R201" s="40" t="s">
        <v>32</v>
      </c>
    </row>
    <row r="202" spans="1:18" ht="15.6" x14ac:dyDescent="0.3">
      <c r="B202" s="104" t="s">
        <v>192</v>
      </c>
      <c r="C202" s="61"/>
      <c r="E202" s="2"/>
      <c r="H202" s="161" t="s">
        <v>6</v>
      </c>
      <c r="I202" s="203" t="s">
        <v>207</v>
      </c>
      <c r="J202" s="163">
        <v>1</v>
      </c>
      <c r="K202" s="178" t="s">
        <v>208</v>
      </c>
      <c r="L202" s="164" t="s">
        <v>209</v>
      </c>
      <c r="M202" s="165" t="s">
        <v>210</v>
      </c>
      <c r="N202" s="165" t="s">
        <v>210</v>
      </c>
      <c r="O202" s="188">
        <v>0</v>
      </c>
      <c r="P202" s="188">
        <v>0</v>
      </c>
      <c r="Q202" s="166" t="s">
        <v>211</v>
      </c>
      <c r="R202" s="132" t="s">
        <v>5</v>
      </c>
    </row>
    <row r="203" spans="1:18" ht="15" thickBot="1" x14ac:dyDescent="0.35">
      <c r="E203" s="2"/>
      <c r="F203" s="4"/>
      <c r="H203" s="167" t="s">
        <v>7</v>
      </c>
      <c r="I203" s="202" t="s">
        <v>205</v>
      </c>
      <c r="J203" s="168">
        <v>0</v>
      </c>
      <c r="K203" s="184">
        <v>2</v>
      </c>
      <c r="L203" s="182" t="s">
        <v>175</v>
      </c>
      <c r="M203" s="183" t="s">
        <v>175</v>
      </c>
      <c r="N203" s="184">
        <v>0</v>
      </c>
      <c r="O203" s="184">
        <v>1</v>
      </c>
      <c r="P203" s="184">
        <v>0</v>
      </c>
      <c r="Q203" s="185">
        <v>4</v>
      </c>
      <c r="R203" s="186">
        <f>Q203/K203</f>
        <v>2</v>
      </c>
    </row>
    <row r="204" spans="1:18" ht="15" thickBot="1" x14ac:dyDescent="0.35">
      <c r="E204" s="2"/>
      <c r="F204" s="4"/>
      <c r="H204" s="170" t="s">
        <v>8</v>
      </c>
      <c r="I204" s="202" t="s">
        <v>206</v>
      </c>
      <c r="J204" s="171">
        <v>0</v>
      </c>
      <c r="K204" s="180">
        <v>1</v>
      </c>
      <c r="L204" s="172">
        <v>1</v>
      </c>
      <c r="M204" s="173">
        <v>0</v>
      </c>
      <c r="N204" s="174" t="s">
        <v>175</v>
      </c>
      <c r="O204" s="173">
        <v>0</v>
      </c>
      <c r="P204" s="173">
        <v>1</v>
      </c>
      <c r="Q204" s="175">
        <v>5</v>
      </c>
      <c r="R204" s="133">
        <f>Q204/K204</f>
        <v>5</v>
      </c>
    </row>
    <row r="205" spans="1:18" ht="15" thickBot="1" x14ac:dyDescent="0.35">
      <c r="E205" s="2"/>
      <c r="F205" s="4"/>
      <c r="I205" s="6"/>
      <c r="R205" s="132"/>
    </row>
    <row r="206" spans="1:18" ht="16.2" thickBot="1" x14ac:dyDescent="0.4">
      <c r="B206" s="61" t="s">
        <v>193</v>
      </c>
      <c r="C206" s="61"/>
      <c r="E206" s="2"/>
      <c r="I206" s="204"/>
      <c r="J206" s="189" t="s">
        <v>30</v>
      </c>
      <c r="K206" s="187" t="s">
        <v>0</v>
      </c>
      <c r="L206" s="187" t="s">
        <v>1</v>
      </c>
      <c r="M206" s="187" t="s">
        <v>28</v>
      </c>
      <c r="N206" s="187" t="s">
        <v>14</v>
      </c>
      <c r="O206" s="187" t="s">
        <v>205</v>
      </c>
      <c r="P206" s="187" t="s">
        <v>206</v>
      </c>
      <c r="Q206" s="190" t="s">
        <v>29</v>
      </c>
    </row>
    <row r="207" spans="1:18" ht="15.6" x14ac:dyDescent="0.35">
      <c r="B207" s="61" t="s">
        <v>194</v>
      </c>
      <c r="C207" s="61"/>
      <c r="D207" s="4" t="s">
        <v>4</v>
      </c>
      <c r="E207" s="10">
        <v>4</v>
      </c>
      <c r="G207" s="137"/>
      <c r="H207" s="161" t="s">
        <v>6</v>
      </c>
      <c r="I207" s="203" t="s">
        <v>207</v>
      </c>
      <c r="J207" s="163"/>
      <c r="K207" s="178"/>
      <c r="L207" s="191"/>
      <c r="M207" s="192"/>
      <c r="N207" s="192"/>
      <c r="O207" s="192"/>
      <c r="P207" s="188"/>
      <c r="Q207" s="194"/>
    </row>
    <row r="208" spans="1:18" ht="16.2" thickBot="1" x14ac:dyDescent="0.4">
      <c r="B208" s="61" t="s">
        <v>195</v>
      </c>
      <c r="C208" s="61"/>
      <c r="D208" s="4" t="s">
        <v>4</v>
      </c>
      <c r="E208" s="10">
        <v>5</v>
      </c>
      <c r="G208" s="137" t="s">
        <v>213</v>
      </c>
      <c r="H208" s="167" t="s">
        <v>7</v>
      </c>
      <c r="I208" s="202" t="s">
        <v>0</v>
      </c>
      <c r="J208" s="168">
        <v>0</v>
      </c>
      <c r="K208" s="181">
        <f>K203/2</f>
        <v>1</v>
      </c>
      <c r="L208" s="181">
        <f t="shared" ref="L208:Q208" si="39">L203/2</f>
        <v>-0.5</v>
      </c>
      <c r="M208" s="181">
        <f t="shared" si="39"/>
        <v>-0.5</v>
      </c>
      <c r="N208" s="181">
        <f t="shared" si="39"/>
        <v>0</v>
      </c>
      <c r="O208" s="181">
        <f t="shared" si="39"/>
        <v>0.5</v>
      </c>
      <c r="P208" s="181">
        <f t="shared" si="39"/>
        <v>0</v>
      </c>
      <c r="Q208" s="181">
        <f t="shared" si="39"/>
        <v>2</v>
      </c>
    </row>
    <row r="209" spans="1:20" ht="16.2" thickBot="1" x14ac:dyDescent="0.4">
      <c r="B209" s="61" t="s">
        <v>196</v>
      </c>
      <c r="C209" s="61"/>
      <c r="H209" s="170" t="s">
        <v>8</v>
      </c>
      <c r="I209" s="202" t="s">
        <v>206</v>
      </c>
      <c r="J209" s="171">
        <v>0</v>
      </c>
      <c r="K209" s="180"/>
      <c r="L209" s="172"/>
      <c r="M209" s="173"/>
      <c r="N209" s="174"/>
      <c r="O209" s="173"/>
      <c r="P209" s="173"/>
      <c r="Q209" s="175"/>
    </row>
    <row r="210" spans="1:20" ht="15" thickBot="1" x14ac:dyDescent="0.35">
      <c r="I210" s="6"/>
    </row>
    <row r="211" spans="1:20" ht="15" thickBot="1" x14ac:dyDescent="0.35">
      <c r="A211" s="157" t="s">
        <v>199</v>
      </c>
      <c r="B211" s="156" t="s">
        <v>197</v>
      </c>
      <c r="I211" s="204"/>
      <c r="J211" s="189" t="s">
        <v>30</v>
      </c>
      <c r="K211" s="187" t="s">
        <v>0</v>
      </c>
      <c r="L211" s="187" t="s">
        <v>1</v>
      </c>
      <c r="M211" s="187" t="s">
        <v>28</v>
      </c>
      <c r="N211" s="187" t="s">
        <v>14</v>
      </c>
      <c r="O211" s="187" t="s">
        <v>205</v>
      </c>
      <c r="P211" s="187" t="s">
        <v>206</v>
      </c>
      <c r="Q211" s="190" t="s">
        <v>29</v>
      </c>
    </row>
    <row r="212" spans="1:20" x14ac:dyDescent="0.3">
      <c r="B212" s="156" t="s">
        <v>198</v>
      </c>
      <c r="G212" s="137" t="s">
        <v>214</v>
      </c>
      <c r="H212" s="161" t="s">
        <v>6</v>
      </c>
      <c r="I212" s="203" t="s">
        <v>207</v>
      </c>
      <c r="J212" s="163">
        <v>1</v>
      </c>
      <c r="K212" s="209">
        <v>0</v>
      </c>
      <c r="L212" s="195" t="s">
        <v>218</v>
      </c>
      <c r="M212" s="196" t="s">
        <v>220</v>
      </c>
      <c r="N212" s="196" t="s">
        <v>210</v>
      </c>
      <c r="O212" s="196" t="s">
        <v>223</v>
      </c>
      <c r="P212" s="197">
        <v>0</v>
      </c>
      <c r="Q212" s="198" t="s">
        <v>226</v>
      </c>
    </row>
    <row r="213" spans="1:20" ht="15" thickBot="1" x14ac:dyDescent="0.35">
      <c r="G213" s="137" t="s">
        <v>213</v>
      </c>
      <c r="H213" s="167" t="s">
        <v>7</v>
      </c>
      <c r="I213" s="202" t="s">
        <v>0</v>
      </c>
      <c r="J213" s="168">
        <v>0</v>
      </c>
      <c r="K213" s="210">
        <v>1</v>
      </c>
      <c r="L213" s="169">
        <v>-0.5</v>
      </c>
      <c r="M213" s="169">
        <v>-0.5</v>
      </c>
      <c r="N213" s="169">
        <v>0</v>
      </c>
      <c r="O213" s="169">
        <v>0.5</v>
      </c>
      <c r="P213" s="169">
        <v>0</v>
      </c>
      <c r="Q213" s="169">
        <v>2</v>
      </c>
    </row>
    <row r="214" spans="1:20" ht="15" thickBot="1" x14ac:dyDescent="0.35">
      <c r="A214" s="159" t="s">
        <v>200</v>
      </c>
      <c r="B214" s="159"/>
      <c r="C214" s="159"/>
      <c r="G214" s="137" t="s">
        <v>77</v>
      </c>
      <c r="H214" s="170" t="s">
        <v>8</v>
      </c>
      <c r="I214" s="202" t="s">
        <v>206</v>
      </c>
      <c r="J214" s="171">
        <v>0</v>
      </c>
      <c r="K214" s="211">
        <f>K204-$K$204*K208</f>
        <v>0</v>
      </c>
      <c r="L214" s="177">
        <f t="shared" ref="L214:Q214" si="40">L204-$K$204*L208</f>
        <v>1.5</v>
      </c>
      <c r="M214" s="177">
        <f t="shared" si="40"/>
        <v>0.5</v>
      </c>
      <c r="N214" s="177">
        <f t="shared" si="40"/>
        <v>-1</v>
      </c>
      <c r="O214" s="177">
        <f t="shared" si="40"/>
        <v>-0.5</v>
      </c>
      <c r="P214" s="177">
        <f t="shared" si="40"/>
        <v>1</v>
      </c>
      <c r="Q214" s="177">
        <f t="shared" si="40"/>
        <v>3</v>
      </c>
    </row>
    <row r="215" spans="1:20" s="65" customFormat="1" ht="13.8" x14ac:dyDescent="0.3"/>
    <row r="216" spans="1:20" s="65" customFormat="1" ht="15" x14ac:dyDescent="0.35">
      <c r="A216" s="65" t="s">
        <v>243</v>
      </c>
    </row>
    <row r="217" spans="1:20" s="65" customFormat="1" ht="15" x14ac:dyDescent="0.35">
      <c r="A217" s="65" t="s">
        <v>201</v>
      </c>
      <c r="I217" s="145" t="s">
        <v>215</v>
      </c>
      <c r="J217"/>
      <c r="K217"/>
      <c r="L217"/>
    </row>
    <row r="218" spans="1:20" s="65" customFormat="1" ht="15" x14ac:dyDescent="0.35">
      <c r="A218" s="65" t="s">
        <v>202</v>
      </c>
      <c r="I218" s="199" t="s">
        <v>0</v>
      </c>
      <c r="J218" t="s">
        <v>216</v>
      </c>
      <c r="K218"/>
      <c r="L218"/>
      <c r="N218" s="65" t="s">
        <v>242</v>
      </c>
      <c r="T218" s="158"/>
    </row>
    <row r="219" spans="1:20" s="65" customFormat="1" ht="15" x14ac:dyDescent="0.35">
      <c r="A219" s="65" t="s">
        <v>203</v>
      </c>
      <c r="I219" s="199" t="s">
        <v>1</v>
      </c>
      <c r="J219" s="4" t="s">
        <v>217</v>
      </c>
      <c r="K219"/>
      <c r="L219"/>
    </row>
    <row r="220" spans="1:20" ht="15" x14ac:dyDescent="0.35">
      <c r="A220" s="65" t="s">
        <v>204</v>
      </c>
      <c r="B220" s="158"/>
      <c r="C220" s="158"/>
      <c r="D220" s="158"/>
      <c r="E220" s="158"/>
      <c r="I220" s="199" t="s">
        <v>28</v>
      </c>
      <c r="J220" s="4" t="s">
        <v>219</v>
      </c>
    </row>
    <row r="221" spans="1:20" x14ac:dyDescent="0.3">
      <c r="A221" s="65" t="s">
        <v>212</v>
      </c>
      <c r="I221" s="199" t="s">
        <v>14</v>
      </c>
      <c r="J221" s="193" t="s">
        <v>221</v>
      </c>
      <c r="K221" s="65"/>
      <c r="L221" s="65"/>
    </row>
    <row r="222" spans="1:20" x14ac:dyDescent="0.3">
      <c r="I222" s="199" t="s">
        <v>205</v>
      </c>
      <c r="J222" s="65" t="s">
        <v>222</v>
      </c>
      <c r="K222" s="65"/>
      <c r="L222" s="65"/>
    </row>
    <row r="223" spans="1:20" x14ac:dyDescent="0.3">
      <c r="I223" s="199" t="s">
        <v>206</v>
      </c>
      <c r="J223" s="65" t="s">
        <v>224</v>
      </c>
      <c r="K223" s="65"/>
      <c r="L223" s="65"/>
    </row>
    <row r="224" spans="1:20" x14ac:dyDescent="0.3">
      <c r="I224" s="199" t="s">
        <v>29</v>
      </c>
      <c r="J224" s="65" t="s">
        <v>225</v>
      </c>
      <c r="K224" s="65"/>
      <c r="L224" s="65"/>
    </row>
    <row r="226" spans="1:18" x14ac:dyDescent="0.3">
      <c r="H226" s="235" t="s">
        <v>227</v>
      </c>
      <c r="I226" s="235"/>
      <c r="J226" s="235"/>
      <c r="K226" s="235"/>
      <c r="L226" s="235"/>
      <c r="M226" s="235"/>
      <c r="N226" s="235"/>
      <c r="O226" s="235"/>
      <c r="P226" s="235"/>
      <c r="Q226" s="235"/>
    </row>
    <row r="227" spans="1:18" x14ac:dyDescent="0.3">
      <c r="H227" s="235"/>
      <c r="I227" s="235"/>
      <c r="J227" s="235"/>
      <c r="K227" s="235"/>
      <c r="L227" s="235"/>
      <c r="M227" s="235"/>
      <c r="N227" s="235"/>
      <c r="O227" s="235"/>
      <c r="P227" s="235"/>
      <c r="Q227" s="235"/>
    </row>
    <row r="228" spans="1:18" x14ac:dyDescent="0.3">
      <c r="A228" s="41" t="s">
        <v>228</v>
      </c>
      <c r="G228" s="9" t="s">
        <v>62</v>
      </c>
    </row>
    <row r="229" spans="1:18" ht="15" thickBot="1" x14ac:dyDescent="0.35"/>
    <row r="230" spans="1:18" ht="15" thickBot="1" x14ac:dyDescent="0.35">
      <c r="I230" s="160"/>
      <c r="J230" s="189" t="s">
        <v>30</v>
      </c>
      <c r="K230" s="187" t="s">
        <v>0</v>
      </c>
      <c r="L230" s="187" t="s">
        <v>1</v>
      </c>
      <c r="M230" s="187" t="s">
        <v>28</v>
      </c>
      <c r="N230" s="187" t="s">
        <v>14</v>
      </c>
      <c r="O230" s="187" t="s">
        <v>205</v>
      </c>
      <c r="P230" s="187" t="s">
        <v>206</v>
      </c>
      <c r="Q230" s="190" t="s">
        <v>29</v>
      </c>
      <c r="R230" s="40" t="s">
        <v>32</v>
      </c>
    </row>
    <row r="231" spans="1:18" x14ac:dyDescent="0.3">
      <c r="H231" s="161" t="s">
        <v>6</v>
      </c>
      <c r="I231" s="162" t="s">
        <v>207</v>
      </c>
      <c r="J231" s="163">
        <v>1</v>
      </c>
      <c r="K231" s="176">
        <v>0</v>
      </c>
      <c r="L231" s="200" t="s">
        <v>218</v>
      </c>
      <c r="M231" s="196" t="s">
        <v>220</v>
      </c>
      <c r="N231" s="196" t="s">
        <v>210</v>
      </c>
      <c r="O231" s="196" t="s">
        <v>223</v>
      </c>
      <c r="P231" s="197">
        <v>0</v>
      </c>
      <c r="Q231" s="198" t="s">
        <v>226</v>
      </c>
      <c r="R231" s="132" t="s">
        <v>5</v>
      </c>
    </row>
    <row r="232" spans="1:18" ht="15" thickBot="1" x14ac:dyDescent="0.35">
      <c r="H232" s="167" t="s">
        <v>7</v>
      </c>
      <c r="I232" s="202" t="s">
        <v>0</v>
      </c>
      <c r="J232" s="168">
        <v>0</v>
      </c>
      <c r="K232" s="169">
        <v>1</v>
      </c>
      <c r="L232" s="179">
        <v>-0.5</v>
      </c>
      <c r="M232" s="169">
        <v>-0.5</v>
      </c>
      <c r="N232" s="169">
        <v>0</v>
      </c>
      <c r="O232" s="169">
        <v>0.5</v>
      </c>
      <c r="P232" s="169">
        <v>0</v>
      </c>
      <c r="Q232" s="169">
        <v>2</v>
      </c>
      <c r="R232" s="186">
        <f>Q232/L232</f>
        <v>-4</v>
      </c>
    </row>
    <row r="233" spans="1:18" ht="15" thickBot="1" x14ac:dyDescent="0.35">
      <c r="H233" s="170" t="s">
        <v>8</v>
      </c>
      <c r="I233" s="202" t="s">
        <v>206</v>
      </c>
      <c r="J233" s="171">
        <v>0</v>
      </c>
      <c r="K233" s="201">
        <v>0</v>
      </c>
      <c r="L233" s="201">
        <v>1.5</v>
      </c>
      <c r="M233" s="201">
        <v>0.5</v>
      </c>
      <c r="N233" s="201">
        <v>-1</v>
      </c>
      <c r="O233" s="201">
        <v>-0.5</v>
      </c>
      <c r="P233" s="201">
        <v>1</v>
      </c>
      <c r="Q233" s="201">
        <v>3</v>
      </c>
      <c r="R233" s="186">
        <f>Q233/L233</f>
        <v>2</v>
      </c>
    </row>
    <row r="234" spans="1:18" ht="15" thickBot="1" x14ac:dyDescent="0.35"/>
    <row r="235" spans="1:18" ht="15" thickBot="1" x14ac:dyDescent="0.35">
      <c r="I235" s="160"/>
      <c r="J235" s="189" t="s">
        <v>30</v>
      </c>
      <c r="K235" s="187" t="s">
        <v>0</v>
      </c>
      <c r="L235" s="187" t="s">
        <v>1</v>
      </c>
      <c r="M235" s="187" t="s">
        <v>28</v>
      </c>
      <c r="N235" s="187" t="s">
        <v>14</v>
      </c>
      <c r="O235" s="187" t="s">
        <v>205</v>
      </c>
      <c r="P235" s="187" t="s">
        <v>206</v>
      </c>
      <c r="Q235" s="190" t="s">
        <v>29</v>
      </c>
      <c r="R235" s="40"/>
    </row>
    <row r="236" spans="1:18" x14ac:dyDescent="0.3">
      <c r="H236" s="161" t="s">
        <v>6</v>
      </c>
      <c r="I236" s="162" t="s">
        <v>207</v>
      </c>
      <c r="J236" s="163">
        <v>1</v>
      </c>
      <c r="K236" s="176"/>
      <c r="L236" s="200"/>
      <c r="M236" s="196"/>
      <c r="N236" s="196"/>
      <c r="O236" s="196"/>
      <c r="P236" s="197"/>
      <c r="Q236" s="198"/>
      <c r="R236" s="132"/>
    </row>
    <row r="237" spans="1:18" ht="15" thickBot="1" x14ac:dyDescent="0.35">
      <c r="H237" s="167" t="s">
        <v>7</v>
      </c>
      <c r="I237" s="202" t="s">
        <v>0</v>
      </c>
      <c r="J237" s="168">
        <v>0</v>
      </c>
      <c r="K237" s="169"/>
      <c r="L237" s="179"/>
      <c r="M237" s="169"/>
      <c r="N237" s="169"/>
      <c r="O237" s="169"/>
      <c r="P237" s="169"/>
      <c r="Q237" s="169"/>
      <c r="R237" s="186"/>
    </row>
    <row r="238" spans="1:18" ht="15" thickBot="1" x14ac:dyDescent="0.35">
      <c r="G238" s="137" t="s">
        <v>229</v>
      </c>
      <c r="H238" s="170" t="s">
        <v>8</v>
      </c>
      <c r="I238" s="202" t="s">
        <v>1</v>
      </c>
      <c r="J238" s="171">
        <v>0</v>
      </c>
      <c r="K238" s="201">
        <f>K233*2/3</f>
        <v>0</v>
      </c>
      <c r="L238" s="201">
        <f t="shared" ref="L238:Q238" si="41">L233*2/3</f>
        <v>1</v>
      </c>
      <c r="M238" s="205">
        <f t="shared" si="41"/>
        <v>0.33333333333333331</v>
      </c>
      <c r="N238" s="205">
        <f t="shared" si="41"/>
        <v>-0.66666666666666663</v>
      </c>
      <c r="O238" s="205">
        <f t="shared" si="41"/>
        <v>-0.33333333333333331</v>
      </c>
      <c r="P238" s="205">
        <f t="shared" si="41"/>
        <v>0.66666666666666663</v>
      </c>
      <c r="Q238" s="201">
        <f t="shared" si="41"/>
        <v>2</v>
      </c>
      <c r="R238" s="186"/>
    </row>
    <row r="239" spans="1:18" ht="15" thickBot="1" x14ac:dyDescent="0.35"/>
    <row r="240" spans="1:18" ht="15" thickBot="1" x14ac:dyDescent="0.35">
      <c r="I240" s="160"/>
      <c r="J240" s="189" t="s">
        <v>30</v>
      </c>
      <c r="K240" s="187" t="s">
        <v>0</v>
      </c>
      <c r="L240" s="187" t="s">
        <v>1</v>
      </c>
      <c r="M240" s="187" t="s">
        <v>28</v>
      </c>
      <c r="N240" s="187" t="s">
        <v>14</v>
      </c>
      <c r="O240" s="187" t="s">
        <v>205</v>
      </c>
      <c r="P240" s="187" t="s">
        <v>206</v>
      </c>
      <c r="Q240" s="190" t="s">
        <v>29</v>
      </c>
      <c r="R240" s="40"/>
    </row>
    <row r="241" spans="7:18" x14ac:dyDescent="0.3">
      <c r="G241" s="137" t="s">
        <v>230</v>
      </c>
      <c r="H241" s="161" t="s">
        <v>6</v>
      </c>
      <c r="I241" s="162" t="s">
        <v>207</v>
      </c>
      <c r="J241" s="163">
        <v>1</v>
      </c>
      <c r="K241" s="176">
        <v>0</v>
      </c>
      <c r="L241" s="200">
        <v>0</v>
      </c>
      <c r="M241" s="196">
        <f>-2/3</f>
        <v>-0.66666666666666663</v>
      </c>
      <c r="N241" s="196" t="s">
        <v>233</v>
      </c>
      <c r="O241" s="196" t="s">
        <v>235</v>
      </c>
      <c r="P241" s="207" t="s">
        <v>237</v>
      </c>
      <c r="Q241" s="242">
        <v>16</v>
      </c>
      <c r="R241" s="132"/>
    </row>
    <row r="242" spans="7:18" ht="15" thickBot="1" x14ac:dyDescent="0.35">
      <c r="G242" s="137" t="s">
        <v>239</v>
      </c>
      <c r="H242" s="167" t="s">
        <v>7</v>
      </c>
      <c r="I242" s="202" t="s">
        <v>0</v>
      </c>
      <c r="J242" s="168">
        <v>0</v>
      </c>
      <c r="K242" s="169">
        <f>K232-$L$232*K238</f>
        <v>1</v>
      </c>
      <c r="L242" s="169">
        <f t="shared" ref="L242:Q242" si="42">L232-$L$232*L238</f>
        <v>0</v>
      </c>
      <c r="M242" s="208">
        <f t="shared" si="42"/>
        <v>-0.33333333333333337</v>
      </c>
      <c r="N242" s="208">
        <f t="shared" si="42"/>
        <v>-0.33333333333333331</v>
      </c>
      <c r="O242" s="208">
        <f t="shared" si="42"/>
        <v>0.33333333333333337</v>
      </c>
      <c r="P242" s="208">
        <f t="shared" si="42"/>
        <v>0.33333333333333331</v>
      </c>
      <c r="Q242" s="169">
        <f t="shared" si="42"/>
        <v>3</v>
      </c>
      <c r="R242" s="186"/>
    </row>
    <row r="243" spans="7:18" ht="15" thickBot="1" x14ac:dyDescent="0.35">
      <c r="H243" s="170" t="s">
        <v>8</v>
      </c>
      <c r="I243" s="202" t="s">
        <v>1</v>
      </c>
      <c r="J243" s="171">
        <v>0</v>
      </c>
      <c r="K243" s="201">
        <v>0</v>
      </c>
      <c r="L243" s="201">
        <v>1</v>
      </c>
      <c r="M243" s="205">
        <v>0.33333333333333331</v>
      </c>
      <c r="N243" s="205">
        <v>-0.66666666666666663</v>
      </c>
      <c r="O243" s="205">
        <v>-0.33333333333333331</v>
      </c>
      <c r="P243" s="205">
        <v>0.66666666666666663</v>
      </c>
      <c r="Q243" s="201">
        <v>2</v>
      </c>
      <c r="R243" s="186"/>
    </row>
    <row r="245" spans="7:18" x14ac:dyDescent="0.3">
      <c r="G245" s="145" t="s">
        <v>215</v>
      </c>
    </row>
    <row r="246" spans="7:18" x14ac:dyDescent="0.3">
      <c r="G246" s="199" t="s">
        <v>0</v>
      </c>
      <c r="H246" s="66">
        <v>0</v>
      </c>
    </row>
    <row r="247" spans="7:18" x14ac:dyDescent="0.3">
      <c r="G247" s="199" t="s">
        <v>1</v>
      </c>
      <c r="H247" s="206">
        <v>0</v>
      </c>
    </row>
    <row r="248" spans="7:18" x14ac:dyDescent="0.3">
      <c r="G248" s="199" t="s">
        <v>28</v>
      </c>
      <c r="H248" s="206" t="s">
        <v>231</v>
      </c>
    </row>
    <row r="249" spans="7:18" x14ac:dyDescent="0.3">
      <c r="G249" s="199" t="s">
        <v>14</v>
      </c>
      <c r="H249" s="193" t="s">
        <v>232</v>
      </c>
    </row>
    <row r="250" spans="7:18" x14ac:dyDescent="0.3">
      <c r="G250" s="199" t="s">
        <v>205</v>
      </c>
      <c r="H250" s="193" t="s">
        <v>234</v>
      </c>
    </row>
    <row r="251" spans="7:18" x14ac:dyDescent="0.3">
      <c r="G251" s="199" t="s">
        <v>206</v>
      </c>
      <c r="H251" s="65" t="s">
        <v>236</v>
      </c>
    </row>
    <row r="252" spans="7:18" x14ac:dyDescent="0.3">
      <c r="G252" s="199" t="s">
        <v>29</v>
      </c>
      <c r="H252" s="65" t="s">
        <v>238</v>
      </c>
    </row>
    <row r="254" spans="7:18" x14ac:dyDescent="0.3">
      <c r="H254" s="236" t="s">
        <v>240</v>
      </c>
      <c r="I254" s="236"/>
      <c r="J254" s="236"/>
      <c r="K254" s="236"/>
      <c r="L254" s="236"/>
      <c r="M254" s="236"/>
      <c r="N254" s="236"/>
      <c r="O254" s="236"/>
      <c r="P254" s="236"/>
      <c r="Q254" s="236"/>
      <c r="R254" s="236"/>
    </row>
    <row r="255" spans="7:18" x14ac:dyDescent="0.3">
      <c r="I255" s="145" t="s">
        <v>241</v>
      </c>
      <c r="J255" s="155"/>
      <c r="K255" s="155"/>
      <c r="L255" s="155"/>
      <c r="M255" s="155"/>
      <c r="N255" s="155"/>
      <c r="O255" s="155"/>
      <c r="P255" s="155"/>
      <c r="Q255" s="155"/>
    </row>
  </sheetData>
  <mergeCells count="14">
    <mergeCell ref="A115:E118"/>
    <mergeCell ref="H152:Q154"/>
    <mergeCell ref="H101:Q103"/>
    <mergeCell ref="H128:Q130"/>
    <mergeCell ref="G14:O17"/>
    <mergeCell ref="G24:O24"/>
    <mergeCell ref="A60:E63"/>
    <mergeCell ref="H80:P84"/>
    <mergeCell ref="A121:E125"/>
    <mergeCell ref="H226:Q227"/>
    <mergeCell ref="H254:R254"/>
    <mergeCell ref="G184:Q184"/>
    <mergeCell ref="G189:Q190"/>
    <mergeCell ref="H198:Q200"/>
  </mergeCells>
  <pageMargins left="0.25" right="0.25" top="0.75" bottom="0.75" header="0.3" footer="0.3"/>
  <pageSetup paperSize="9" orientation="landscape" r:id="rId1"/>
  <headerFooter>
    <oddFooter>&amp;R&amp;"-,Italic"Susana Barreiro, SIMPLEX Method, 2019/20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exercise1</vt:lpstr>
      <vt:lpstr>exercise2</vt:lpstr>
      <vt:lpstr>Exercise3-9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Barreiro</dc:creator>
  <cp:lastModifiedBy>smb</cp:lastModifiedBy>
  <cp:lastPrinted>2020-03-09T14:13:24Z</cp:lastPrinted>
  <dcterms:created xsi:type="dcterms:W3CDTF">2020-02-18T22:17:44Z</dcterms:created>
  <dcterms:modified xsi:type="dcterms:W3CDTF">2021-03-24T18:39:46Z</dcterms:modified>
</cp:coreProperties>
</file>